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agotog\Desktop\Documenti Lavoro\Programmazione e controllo\BILANCIO NEW\Problemi_____\Sistemazione AT\"/>
    </mc:Choice>
  </mc:AlternateContent>
  <xr:revisionPtr revIDLastSave="0" documentId="8_{E3A32A87-C33D-432C-B64C-76388C488C01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Schema 118" sheetId="1" r:id="rId1"/>
  </sheets>
  <definedNames>
    <definedName name="_xlnm.Print_Area" localSheetId="0">'Schema 118'!$A$1:$J$119</definedName>
    <definedName name="h">#REF!</definedName>
    <definedName name="Print_Area" localSheetId="0">'Schema 118'!$A$1:$J$119</definedName>
    <definedName name="Print_Titles" localSheetId="0">'Schema 118'!$1:$5</definedName>
    <definedName name="_xlnm.Print_Titles" localSheetId="0">'Schema 118'!$1:$5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J115" i="1" s="1"/>
  <c r="I114" i="1"/>
  <c r="J114" i="1" s="1"/>
  <c r="N109" i="1"/>
  <c r="N116" i="1" s="1"/>
  <c r="J113" i="1"/>
  <c r="I113" i="1"/>
  <c r="I111" i="1"/>
  <c r="J111" i="1" s="1"/>
  <c r="I110" i="1"/>
  <c r="J110" i="1" s="1"/>
  <c r="G109" i="1"/>
  <c r="I103" i="1"/>
  <c r="J103" i="1" s="1"/>
  <c r="N101" i="1"/>
  <c r="H101" i="1"/>
  <c r="I100" i="1"/>
  <c r="J100" i="1" s="1"/>
  <c r="I99" i="1"/>
  <c r="J99" i="1" s="1"/>
  <c r="N98" i="1"/>
  <c r="N104" i="1" s="1"/>
  <c r="H98" i="1"/>
  <c r="G98" i="1"/>
  <c r="H95" i="1"/>
  <c r="I94" i="1"/>
  <c r="J94" i="1" s="1"/>
  <c r="N95" i="1"/>
  <c r="J93" i="1"/>
  <c r="N90" i="1"/>
  <c r="G90" i="1"/>
  <c r="I88" i="1"/>
  <c r="J88" i="1" s="1"/>
  <c r="N85" i="1"/>
  <c r="I82" i="1"/>
  <c r="J82" i="1" s="1"/>
  <c r="I81" i="1"/>
  <c r="J81" i="1" s="1"/>
  <c r="I80" i="1"/>
  <c r="J80" i="1" s="1"/>
  <c r="I79" i="1"/>
  <c r="J79" i="1" s="1"/>
  <c r="H78" i="1"/>
  <c r="J77" i="1"/>
  <c r="I77" i="1"/>
  <c r="I76" i="1"/>
  <c r="J76" i="1" s="1"/>
  <c r="H75" i="1"/>
  <c r="I74" i="1"/>
  <c r="J74" i="1" s="1"/>
  <c r="I73" i="1"/>
  <c r="J73" i="1" s="1"/>
  <c r="I72" i="1"/>
  <c r="J72" i="1" s="1"/>
  <c r="I71" i="1"/>
  <c r="J71" i="1" s="1"/>
  <c r="H70" i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H63" i="1"/>
  <c r="J62" i="1"/>
  <c r="I62" i="1"/>
  <c r="I61" i="1"/>
  <c r="J61" i="1" s="1"/>
  <c r="I60" i="1"/>
  <c r="J60" i="1" s="1"/>
  <c r="I59" i="1"/>
  <c r="J59" i="1" s="1"/>
  <c r="I58" i="1"/>
  <c r="J58" i="1" s="1"/>
  <c r="H57" i="1"/>
  <c r="J56" i="1"/>
  <c r="I56" i="1"/>
  <c r="I55" i="1"/>
  <c r="J55" i="1" s="1"/>
  <c r="I54" i="1"/>
  <c r="J54" i="1" s="1"/>
  <c r="I52" i="1"/>
  <c r="J52" i="1" s="1"/>
  <c r="I50" i="1"/>
  <c r="J50" i="1" s="1"/>
  <c r="I48" i="1"/>
  <c r="J48" i="1" s="1"/>
  <c r="I46" i="1"/>
  <c r="J46" i="1" s="1"/>
  <c r="I44" i="1"/>
  <c r="J44" i="1" s="1"/>
  <c r="I42" i="1"/>
  <c r="J42" i="1" s="1"/>
  <c r="I40" i="1"/>
  <c r="J40" i="1" s="1"/>
  <c r="J38" i="1"/>
  <c r="I38" i="1"/>
  <c r="G36" i="1"/>
  <c r="J32" i="1"/>
  <c r="I32" i="1"/>
  <c r="I30" i="1"/>
  <c r="J30" i="1" s="1"/>
  <c r="I28" i="1"/>
  <c r="J28" i="1" s="1"/>
  <c r="I26" i="1"/>
  <c r="J26" i="1" s="1"/>
  <c r="I22" i="1"/>
  <c r="J22" i="1" s="1"/>
  <c r="J20" i="1"/>
  <c r="I20" i="1"/>
  <c r="J18" i="1"/>
  <c r="I18" i="1"/>
  <c r="J17" i="1"/>
  <c r="I17" i="1"/>
  <c r="G16" i="1"/>
  <c r="I15" i="1"/>
  <c r="I14" i="1"/>
  <c r="J14" i="1" s="1"/>
  <c r="J13" i="1"/>
  <c r="I13" i="1"/>
  <c r="J12" i="1"/>
  <c r="I12" i="1"/>
  <c r="J11" i="1"/>
  <c r="I11" i="1"/>
  <c r="I10" i="1"/>
  <c r="J10" i="1" s="1"/>
  <c r="H9" i="1"/>
  <c r="G9" i="1"/>
  <c r="I9" i="1" s="1"/>
  <c r="I8" i="1"/>
  <c r="J8" i="1" s="1"/>
  <c r="N106" i="1" l="1"/>
  <c r="N118" i="1" s="1"/>
  <c r="J9" i="1"/>
  <c r="J15" i="1"/>
  <c r="I16" i="1"/>
  <c r="G7" i="1"/>
  <c r="G24" i="1"/>
  <c r="H39" i="1"/>
  <c r="G70" i="1"/>
  <c r="I70" i="1" s="1"/>
  <c r="J70" i="1" s="1"/>
  <c r="G78" i="1"/>
  <c r="I78" i="1" s="1"/>
  <c r="J78" i="1" s="1"/>
  <c r="G95" i="1"/>
  <c r="I95" i="1" s="1"/>
  <c r="I93" i="1"/>
  <c r="H104" i="1"/>
  <c r="J98" i="1"/>
  <c r="G116" i="1"/>
  <c r="I112" i="1"/>
  <c r="J112" i="1" s="1"/>
  <c r="I19" i="1"/>
  <c r="J19" i="1" s="1"/>
  <c r="I23" i="1"/>
  <c r="J23" i="1" s="1"/>
  <c r="H24" i="1"/>
  <c r="I27" i="1"/>
  <c r="J27" i="1" s="1"/>
  <c r="I31" i="1"/>
  <c r="J31" i="1" s="1"/>
  <c r="I37" i="1"/>
  <c r="J37" i="1" s="1"/>
  <c r="I41" i="1"/>
  <c r="J41" i="1" s="1"/>
  <c r="I45" i="1"/>
  <c r="J45" i="1" s="1"/>
  <c r="I49" i="1"/>
  <c r="J49" i="1" s="1"/>
  <c r="I53" i="1"/>
  <c r="J53" i="1" s="1"/>
  <c r="G57" i="1"/>
  <c r="I57" i="1" s="1"/>
  <c r="J57" i="1" s="1"/>
  <c r="J95" i="1"/>
  <c r="G101" i="1"/>
  <c r="I101" i="1" s="1"/>
  <c r="J101" i="1" s="1"/>
  <c r="I102" i="1"/>
  <c r="J102" i="1" s="1"/>
  <c r="H109" i="1"/>
  <c r="I109" i="1" s="1"/>
  <c r="I36" i="1"/>
  <c r="H90" i="1"/>
  <c r="H16" i="1"/>
  <c r="I21" i="1"/>
  <c r="J21" i="1" s="1"/>
  <c r="I25" i="1"/>
  <c r="J25" i="1" s="1"/>
  <c r="I29" i="1"/>
  <c r="J29" i="1" s="1"/>
  <c r="H36" i="1"/>
  <c r="G39" i="1"/>
  <c r="I39" i="1" s="1"/>
  <c r="I43" i="1"/>
  <c r="J43" i="1" s="1"/>
  <c r="I47" i="1"/>
  <c r="J47" i="1" s="1"/>
  <c r="I51" i="1"/>
  <c r="J51" i="1" s="1"/>
  <c r="G63" i="1"/>
  <c r="I63" i="1" s="1"/>
  <c r="J63" i="1" s="1"/>
  <c r="G75" i="1"/>
  <c r="I75" i="1" s="1"/>
  <c r="J75" i="1" s="1"/>
  <c r="G83" i="1"/>
  <c r="I89" i="1"/>
  <c r="J89" i="1" s="1"/>
  <c r="I98" i="1"/>
  <c r="G104" i="1" l="1"/>
  <c r="I104" i="1" s="1"/>
  <c r="G33" i="1"/>
  <c r="J104" i="1"/>
  <c r="I90" i="1"/>
  <c r="J90" i="1" s="1"/>
  <c r="J39" i="1"/>
  <c r="J109" i="1"/>
  <c r="H116" i="1"/>
  <c r="I116" i="1" s="1"/>
  <c r="H83" i="1"/>
  <c r="J36" i="1"/>
  <c r="H7" i="1"/>
  <c r="I7" i="1" s="1"/>
  <c r="J16" i="1"/>
  <c r="I24" i="1"/>
  <c r="J24" i="1" s="1"/>
  <c r="J7" i="1" l="1"/>
  <c r="H33" i="1"/>
  <c r="J116" i="1"/>
  <c r="I83" i="1"/>
  <c r="J83" i="1" s="1"/>
  <c r="G85" i="1"/>
  <c r="G106" i="1" l="1"/>
  <c r="H85" i="1"/>
  <c r="I85" i="1" s="1"/>
  <c r="I33" i="1"/>
  <c r="J33" i="1" s="1"/>
  <c r="J85" i="1" l="1"/>
  <c r="H106" i="1"/>
  <c r="I106" i="1" s="1"/>
  <c r="G118" i="1"/>
  <c r="J106" i="1" l="1"/>
  <c r="H118" i="1"/>
  <c r="I118" i="1"/>
  <c r="J118" i="1" l="1"/>
</calcChain>
</file>

<file path=xl/sharedStrings.xml><?xml version="1.0" encoding="utf-8"?>
<sst xmlns="http://schemas.openxmlformats.org/spreadsheetml/2006/main" count="210" uniqueCount="147">
  <si>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</si>
  <si>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</si>
  <si>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</si>
  <si>
    <t>Esercizio
2018</t>
  </si>
  <si>
    <t>Esercizio
2017</t>
  </si>
  <si>
    <t>VARIAZIONE 2018/2017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</si>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</sst>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 * #,##0_ ;_ * \-#,##0_ ;_ * &quot;-&quot;_ ;_ @_ "/>
    <numFmt numFmtId="166" formatCode="_ * #,##0.00_ ;_ * \-#,##0.00_ ;_ * &quot;-&quot;??_ ;_ @_ 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5">
    <xf numFmtId="0" fontId="0" fillId="0" borderId="0" xfId="0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ont="1" applyFill="1"/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164" fontId="10" fillId="2" borderId="20" xfId="2" applyFont="1" applyFill="1" applyBorder="1" applyAlignment="1">
      <alignment horizontal="left" vertical="center"/>
    </xf>
    <xf numFmtId="164" fontId="10" fillId="2" borderId="21" xfId="2" applyFont="1" applyFill="1" applyBorder="1" applyAlignment="1">
      <alignment horizontal="left" vertical="center"/>
    </xf>
    <xf numFmtId="164" fontId="10" fillId="2" borderId="22" xfId="2" applyFont="1" applyFill="1" applyBorder="1" applyAlignment="1">
      <alignment horizontal="left" vertical="center"/>
    </xf>
    <xf numFmtId="165" fontId="10" fillId="2" borderId="23" xfId="4" applyNumberFormat="1" applyFont="1" applyFill="1" applyBorder="1" applyAlignment="1">
      <alignment vertical="center"/>
    </xf>
    <xf numFmtId="165" fontId="10" fillId="2" borderId="23" xfId="5" applyNumberFormat="1" applyFont="1" applyFill="1" applyBorder="1" applyAlignment="1">
      <alignment horizontal="center" vertical="center"/>
    </xf>
    <xf numFmtId="167" fontId="10" fillId="2" borderId="24" xfId="6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49" fontId="10" fillId="2" borderId="25" xfId="2" applyNumberFormat="1" applyFont="1" applyFill="1" applyBorder="1" applyAlignment="1">
      <alignment horizontal="left" vertical="center"/>
    </xf>
    <xf numFmtId="49" fontId="10" fillId="2" borderId="0" xfId="2" applyNumberFormat="1" applyFont="1" applyFill="1" applyBorder="1" applyAlignment="1">
      <alignment horizontal="right" vertical="center"/>
    </xf>
    <xf numFmtId="49" fontId="10" fillId="2" borderId="0" xfId="2" applyNumberFormat="1" applyFont="1" applyFill="1" applyBorder="1" applyAlignment="1">
      <alignment horizontal="left" vertical="center"/>
    </xf>
    <xf numFmtId="49" fontId="10" fillId="2" borderId="26" xfId="2" applyNumberFormat="1" applyFont="1" applyFill="1" applyBorder="1" applyAlignment="1">
      <alignment horizontal="left" vertical="center"/>
    </xf>
    <xf numFmtId="3" fontId="10" fillId="2" borderId="27" xfId="4" applyNumberFormat="1" applyFont="1" applyFill="1" applyBorder="1" applyAlignment="1">
      <alignment vertical="center"/>
    </xf>
    <xf numFmtId="3" fontId="10" fillId="2" borderId="27" xfId="5" applyNumberFormat="1" applyFont="1" applyFill="1" applyBorder="1" applyAlignment="1">
      <alignment vertical="center"/>
    </xf>
    <xf numFmtId="167" fontId="10" fillId="2" borderId="28" xfId="6" applyNumberFormat="1" applyFont="1" applyFill="1" applyBorder="1" applyAlignment="1">
      <alignment horizontal="right" vertical="center"/>
    </xf>
    <xf numFmtId="49" fontId="11" fillId="2" borderId="25" xfId="2" applyNumberFormat="1" applyFont="1" applyFill="1" applyBorder="1" applyAlignment="1">
      <alignment horizontal="left" vertical="center" wrapText="1"/>
    </xf>
    <xf numFmtId="49" fontId="11" fillId="2" borderId="0" xfId="2" applyNumberFormat="1" applyFont="1" applyFill="1" applyBorder="1" applyAlignment="1">
      <alignment horizontal="right" vertical="center" wrapText="1"/>
    </xf>
    <xf numFmtId="49" fontId="11" fillId="2" borderId="0" xfId="2" applyNumberFormat="1" applyFont="1" applyFill="1" applyBorder="1" applyAlignment="1">
      <alignment horizontal="left" vertical="center" wrapText="1"/>
    </xf>
    <xf numFmtId="3" fontId="11" fillId="2" borderId="27" xfId="4" applyNumberFormat="1" applyFont="1" applyFill="1" applyBorder="1" applyAlignment="1">
      <alignment vertical="center" wrapText="1"/>
    </xf>
    <xf numFmtId="3" fontId="11" fillId="2" borderId="27" xfId="5" applyNumberFormat="1" applyFont="1" applyFill="1" applyBorder="1" applyAlignment="1">
      <alignment vertical="center" wrapText="1"/>
    </xf>
    <xf numFmtId="167" fontId="11" fillId="2" borderId="28" xfId="6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 wrapText="1"/>
    </xf>
    <xf numFmtId="49" fontId="11" fillId="2" borderId="25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1" fillId="2" borderId="26" xfId="2" applyNumberFormat="1" applyFont="1" applyFill="1" applyBorder="1" applyAlignment="1">
      <alignment horizontal="left" vertical="center"/>
    </xf>
    <xf numFmtId="3" fontId="11" fillId="2" borderId="27" xfId="4" applyNumberFormat="1" applyFont="1" applyFill="1" applyBorder="1" applyAlignment="1">
      <alignment vertical="center"/>
    </xf>
    <xf numFmtId="3" fontId="11" fillId="2" borderId="27" xfId="5" applyNumberFormat="1" applyFont="1" applyFill="1" applyBorder="1" applyAlignment="1">
      <alignment vertical="center"/>
    </xf>
    <xf numFmtId="167" fontId="11" fillId="2" borderId="28" xfId="6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49" fontId="11" fillId="0" borderId="25" xfId="2" applyNumberFormat="1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left" vertical="center"/>
    </xf>
    <xf numFmtId="49" fontId="14" fillId="0" borderId="26" xfId="2" applyNumberFormat="1" applyFont="1" applyFill="1" applyBorder="1" applyAlignment="1">
      <alignment horizontal="left" vertical="center"/>
    </xf>
    <xf numFmtId="3" fontId="11" fillId="0" borderId="26" xfId="4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49" fontId="14" fillId="0" borderId="26" xfId="2" applyNumberFormat="1" applyFont="1" applyFill="1" applyBorder="1" applyAlignment="1">
      <alignment horizontal="left" vertical="center" wrapText="1"/>
    </xf>
    <xf numFmtId="3" fontId="11" fillId="0" borderId="27" xfId="5" applyNumberFormat="1" applyFont="1" applyFill="1" applyBorder="1" applyAlignment="1">
      <alignment vertical="center"/>
    </xf>
    <xf numFmtId="167" fontId="11" fillId="0" borderId="28" xfId="6" applyNumberFormat="1" applyFont="1" applyFill="1" applyBorder="1" applyAlignment="1">
      <alignment horizontal="right" vertical="center"/>
    </xf>
    <xf numFmtId="49" fontId="11" fillId="2" borderId="26" xfId="1" applyNumberFormat="1" applyFont="1" applyFill="1" applyBorder="1" applyAlignment="1">
      <alignment horizontal="left" vertical="center"/>
    </xf>
    <xf numFmtId="49" fontId="14" fillId="2" borderId="0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3" fontId="14" fillId="2" borderId="27" xfId="5" applyNumberFormat="1" applyFont="1" applyFill="1" applyBorder="1" applyAlignment="1">
      <alignment vertical="center"/>
    </xf>
    <xf numFmtId="167" fontId="14" fillId="2" borderId="28" xfId="6" applyNumberFormat="1" applyFont="1" applyFill="1" applyBorder="1" applyAlignment="1">
      <alignment horizontal="right" vertical="center"/>
    </xf>
    <xf numFmtId="49" fontId="10" fillId="2" borderId="25" xfId="1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>
      <alignment vertical="center" wrapText="1"/>
    </xf>
    <xf numFmtId="49" fontId="10" fillId="2" borderId="26" xfId="2" applyNumberFormat="1" applyFont="1" applyFill="1" applyBorder="1" applyAlignment="1">
      <alignment vertical="center" wrapText="1"/>
    </xf>
    <xf numFmtId="49" fontId="10" fillId="3" borderId="14" xfId="1" applyNumberFormat="1" applyFont="1" applyFill="1" applyBorder="1" applyAlignment="1">
      <alignment horizontal="center" vertical="center"/>
    </xf>
    <xf numFmtId="3" fontId="10" fillId="3" borderId="18" xfId="5" applyNumberFormat="1" applyFont="1" applyFill="1" applyBorder="1" applyAlignment="1">
      <alignment vertical="center"/>
    </xf>
    <xf numFmtId="167" fontId="10" fillId="3" borderId="19" xfId="6" applyNumberFormat="1" applyFont="1" applyFill="1" applyBorder="1" applyAlignment="1">
      <alignment horizontal="right" vertical="center"/>
    </xf>
    <xf numFmtId="49" fontId="11" fillId="2" borderId="25" xfId="1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center" vertical="center"/>
    </xf>
    <xf numFmtId="49" fontId="10" fillId="2" borderId="26" xfId="1" applyNumberFormat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5" fillId="2" borderId="0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vertical="center"/>
    </xf>
    <xf numFmtId="49" fontId="15" fillId="2" borderId="26" xfId="1" applyNumberFormat="1" applyFont="1" applyFill="1" applyBorder="1" applyAlignment="1">
      <alignment vertical="center"/>
    </xf>
    <xf numFmtId="49" fontId="15" fillId="2" borderId="0" xfId="2" applyNumberFormat="1" applyFont="1" applyFill="1" applyBorder="1" applyAlignment="1">
      <alignment horizontal="right" vertical="center"/>
    </xf>
    <xf numFmtId="49" fontId="10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vertical="center"/>
    </xf>
    <xf numFmtId="49" fontId="10" fillId="2" borderId="26" xfId="1" applyNumberFormat="1" applyFont="1" applyFill="1" applyBorder="1" applyAlignment="1">
      <alignment vertical="center"/>
    </xf>
    <xf numFmtId="49" fontId="11" fillId="2" borderId="26" xfId="1" applyNumberFormat="1" applyFont="1" applyFill="1" applyBorder="1" applyAlignment="1">
      <alignment vertical="center"/>
    </xf>
    <xf numFmtId="49" fontId="15" fillId="2" borderId="0" xfId="1" applyNumberFormat="1" applyFont="1" applyFill="1" applyBorder="1" applyAlignment="1">
      <alignment horizontal="left" vertical="center"/>
    </xf>
    <xf numFmtId="49" fontId="11" fillId="2" borderId="25" xfId="1" applyNumberFormat="1" applyFont="1" applyFill="1" applyBorder="1" applyAlignment="1">
      <alignment horizontal="left" vertical="center"/>
    </xf>
    <xf numFmtId="3" fontId="10" fillId="4" borderId="32" xfId="5" applyNumberFormat="1" applyFont="1" applyFill="1" applyBorder="1" applyAlignment="1">
      <alignment vertical="center"/>
    </xf>
    <xf numFmtId="167" fontId="10" fillId="4" borderId="33" xfId="6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49" fontId="10" fillId="2" borderId="34" xfId="2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horizontal="center" vertical="center"/>
    </xf>
    <xf numFmtId="49" fontId="10" fillId="2" borderId="35" xfId="1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vertical="center"/>
    </xf>
    <xf numFmtId="49" fontId="10" fillId="2" borderId="36" xfId="1" applyNumberFormat="1" applyFont="1" applyFill="1" applyBorder="1" applyAlignment="1">
      <alignment vertical="center"/>
    </xf>
    <xf numFmtId="3" fontId="10" fillId="2" borderId="37" xfId="4" applyNumberFormat="1" applyFont="1" applyFill="1" applyBorder="1" applyAlignment="1">
      <alignment vertical="center"/>
    </xf>
    <xf numFmtId="3" fontId="10" fillId="2" borderId="37" xfId="5" applyNumberFormat="1" applyFont="1" applyFill="1" applyBorder="1" applyAlignment="1">
      <alignment vertical="center"/>
    </xf>
    <xf numFmtId="167" fontId="10" fillId="2" borderId="38" xfId="6" applyNumberFormat="1" applyFont="1" applyFill="1" applyBorder="1" applyAlignment="1">
      <alignment horizontal="right" vertical="center"/>
    </xf>
    <xf numFmtId="3" fontId="10" fillId="3" borderId="18" xfId="4" applyNumberFormat="1" applyFont="1" applyFill="1" applyBorder="1" applyAlignment="1">
      <alignment vertical="center"/>
    </xf>
    <xf numFmtId="49" fontId="10" fillId="2" borderId="39" xfId="1" applyNumberFormat="1" applyFont="1" applyFill="1" applyBorder="1" applyAlignment="1">
      <alignment horizontal="center" vertical="center"/>
    </xf>
    <xf numFmtId="49" fontId="10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vertical="center"/>
    </xf>
    <xf numFmtId="49" fontId="11" fillId="2" borderId="41" xfId="1" applyNumberFormat="1" applyFont="1" applyFill="1" applyBorder="1" applyAlignment="1">
      <alignment vertical="center"/>
    </xf>
    <xf numFmtId="3" fontId="11" fillId="2" borderId="42" xfId="4" applyNumberFormat="1" applyFont="1" applyFill="1" applyBorder="1" applyAlignment="1">
      <alignment vertical="center"/>
    </xf>
    <xf numFmtId="3" fontId="11" fillId="2" borderId="42" xfId="5" applyNumberFormat="1" applyFont="1" applyFill="1" applyBorder="1" applyAlignment="1">
      <alignment vertical="center"/>
    </xf>
    <xf numFmtId="167" fontId="10" fillId="2" borderId="43" xfId="6" applyNumberFormat="1" applyFont="1" applyFill="1" applyBorder="1" applyAlignment="1">
      <alignment horizontal="right" vertical="center"/>
    </xf>
    <xf numFmtId="49" fontId="10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vertical="center"/>
    </xf>
    <xf numFmtId="0" fontId="11" fillId="2" borderId="0" xfId="4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7" fontId="10" fillId="2" borderId="0" xfId="6" applyNumberFormat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NumberFormat="1" applyFont="1" applyFill="1"/>
    <xf numFmtId="0" fontId="11" fillId="2" borderId="0" xfId="4" applyNumberFormat="1" applyFont="1" applyFill="1"/>
    <xf numFmtId="49" fontId="11" fillId="2" borderId="0" xfId="1" applyNumberFormat="1" applyFont="1" applyFill="1"/>
    <xf numFmtId="49" fontId="10" fillId="3" borderId="15" xfId="2" applyNumberFormat="1" applyFont="1" applyFill="1" applyBorder="1" applyAlignment="1">
      <alignment horizontal="left" vertical="center"/>
    </xf>
    <xf numFmtId="49" fontId="10" fillId="3" borderId="16" xfId="2" applyNumberFormat="1" applyFont="1" applyFill="1" applyBorder="1" applyAlignment="1">
      <alignment horizontal="left" vertical="center"/>
    </xf>
    <xf numFmtId="49" fontId="17" fillId="4" borderId="29" xfId="2" applyNumberFormat="1" applyFont="1" applyFill="1" applyBorder="1" applyAlignment="1">
      <alignment horizontal="left" vertical="center"/>
    </xf>
    <xf numFmtId="49" fontId="10" fillId="4" borderId="30" xfId="2" applyNumberFormat="1" applyFont="1" applyFill="1" applyBorder="1" applyAlignment="1">
      <alignment horizontal="left" vertical="center"/>
    </xf>
    <xf numFmtId="49" fontId="10" fillId="4" borderId="31" xfId="2" applyNumberFormat="1" applyFont="1" applyFill="1" applyBorder="1" applyAlignment="1">
      <alignment horizontal="left" vertical="center"/>
    </xf>
    <xf numFmtId="4" fontId="5" fillId="2" borderId="12" xfId="3" applyNumberFormat="1" applyFont="1" applyFill="1" applyBorder="1" applyAlignment="1">
      <alignment horizontal="center" vertical="center" wrapText="1"/>
    </xf>
    <xf numFmtId="4" fontId="5" fillId="2" borderId="17" xfId="3" applyNumberFormat="1" applyFont="1" applyFill="1" applyBorder="1" applyAlignment="1">
      <alignment horizontal="center" vertical="center" wrapText="1"/>
    </xf>
    <xf numFmtId="49" fontId="11" fillId="2" borderId="0" xfId="2" applyNumberFormat="1" applyFont="1" applyFill="1" applyBorder="1" applyAlignment="1">
      <alignment horizontal="left" vertical="center" wrapText="1"/>
    </xf>
    <xf numFmtId="49" fontId="11" fillId="2" borderId="26" xfId="2" applyNumberFormat="1" applyFont="1" applyFill="1" applyBorder="1" applyAlignment="1">
      <alignment horizontal="left" vertical="center" wrapText="1"/>
    </xf>
    <xf numFmtId="49" fontId="11" fillId="2" borderId="0" xfId="1" applyNumberFormat="1" applyFont="1" applyFill="1" applyBorder="1" applyAlignment="1">
      <alignment horizontal="left" vertical="center" wrapText="1"/>
    </xf>
    <xf numFmtId="49" fontId="11" fillId="2" borderId="26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</cellXfs>
  <cellStyles count="7">
    <cellStyle name="Comma [0]_Marilù (v.0.5) 2" xfId="2" xr:uid="{00000000-0005-0000-0000-000000000000}"/>
    <cellStyle name="Migliaia [0]_Asl 6_Raccordo MONISANIT al 31 dicembre 2007 (v. FINALE del 30.05.2008)" xfId="3" xr:uid="{00000000-0005-0000-0000-000001000000}"/>
    <cellStyle name="Migliaia [0]_Asl 6_Raccordo MONISANIT al 31 dicembre 2007 (v. FINALE del 30.05.2008) 2" xfId="4" xr:uid="{00000000-0005-0000-0000-000002000000}"/>
    <cellStyle name="Migliaia_Asl 6_Raccordo MONISANIT al 31 dicembre 2007 (v. FINALE del 30.05.2008) 2" xfId="5" xr:uid="{00000000-0005-0000-0000-000003000000}"/>
    <cellStyle name="Normale" xfId="0" builtinId="0"/>
    <cellStyle name="Normale_Asl 6_Raccordo MONISANIT al 31 dicembre 2007 (v. FINALE del 30.05.2008) 2" xfId="1" xr:uid="{00000000-0005-0000-0000-000005000000}"/>
    <cellStyle name="Percent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287"/>
  <sheetViews>
    <sheetView tabSelected="1" zoomScale="70" zoomScaleNormal="70" workbookViewId="0">
      <selection activeCell="G33" sqref="G33"/>
    </sheetView>
  </sheetViews>
  <sheetFormatPr defaultColWidth="10.44140625" defaultRowHeight="15.6" x14ac:dyDescent="0.3"/>
  <cols>
    <col min="1" max="1" width="4" style="104" customWidth="1"/>
    <col min="2" max="2" width="4.5546875" style="104" customWidth="1"/>
    <col min="3" max="3" width="2.5546875" style="104" customWidth="1"/>
    <col min="4" max="5" width="4" style="104" customWidth="1"/>
    <col min="6" max="6" width="68.21875" style="5" customWidth="1"/>
    <col min="7" max="8" width="20.5546875" style="5" customWidth="1"/>
    <col min="9" max="9" width="18.21875" style="5" customWidth="1"/>
    <col min="10" max="10" width="13.21875" style="5" customWidth="1"/>
    <col min="11" max="13" width="10.44140625" style="5"/>
    <col min="14" max="14" width="20.5546875" style="5" customWidth="1"/>
    <col min="15" max="16384" width="10.44140625" style="5"/>
  </cols>
  <sheetData>
    <row r="1" spans="1:14" s="1" customFormat="1" ht="27.6" customHeight="1" x14ac:dyDescent="0.3">
      <c r="A1" s="119" t="s">
        <v>0</v>
      </c>
      <c r="B1" s="120"/>
      <c r="C1" s="120"/>
      <c r="D1" s="120"/>
      <c r="E1" s="120"/>
      <c r="F1" s="120"/>
      <c r="G1" s="120"/>
      <c r="H1" s="120"/>
      <c r="I1" s="123" t="s">
        <v>1</v>
      </c>
      <c r="J1" s="124"/>
    </row>
    <row r="2" spans="1:14" s="1" customFormat="1" ht="27.6" customHeight="1" thickBot="1" x14ac:dyDescent="0.35">
      <c r="A2" s="121"/>
      <c r="B2" s="122"/>
      <c r="C2" s="122"/>
      <c r="D2" s="122"/>
      <c r="E2" s="122"/>
      <c r="F2" s="122"/>
      <c r="G2" s="122"/>
      <c r="H2" s="122"/>
      <c r="I2" s="125"/>
      <c r="J2" s="126"/>
    </row>
    <row r="3" spans="1:14" s="4" customFormat="1" ht="15" customHeight="1" thickBot="1" x14ac:dyDescent="0.3">
      <c r="A3" s="2"/>
      <c r="B3" s="2"/>
      <c r="C3" s="2"/>
      <c r="D3" s="2"/>
      <c r="E3" s="2"/>
      <c r="F3" s="2"/>
      <c r="G3" s="3"/>
      <c r="N3" s="3"/>
    </row>
    <row r="4" spans="1:14" ht="19.5" customHeight="1" x14ac:dyDescent="0.3">
      <c r="A4" s="127" t="s">
        <v>2</v>
      </c>
      <c r="B4" s="128"/>
      <c r="C4" s="128"/>
      <c r="D4" s="128"/>
      <c r="E4" s="128"/>
      <c r="F4" s="129"/>
      <c r="G4" s="113" t="s">
        <v>3</v>
      </c>
      <c r="H4" s="113" t="s">
        <v>4</v>
      </c>
      <c r="I4" s="133" t="s">
        <v>5</v>
      </c>
      <c r="J4" s="134"/>
      <c r="N4" s="113" t="s">
        <v>3</v>
      </c>
    </row>
    <row r="5" spans="1:14" ht="32.25" customHeight="1" x14ac:dyDescent="0.3">
      <c r="A5" s="130"/>
      <c r="B5" s="131"/>
      <c r="C5" s="131"/>
      <c r="D5" s="131"/>
      <c r="E5" s="131"/>
      <c r="F5" s="132"/>
      <c r="G5" s="114"/>
      <c r="H5" s="114"/>
      <c r="I5" s="6" t="s">
        <v>6</v>
      </c>
      <c r="J5" s="7" t="s">
        <v>7</v>
      </c>
      <c r="N5" s="114"/>
    </row>
    <row r="6" spans="1:14" s="14" customFormat="1" ht="27" customHeight="1" x14ac:dyDescent="0.3">
      <c r="A6" s="8" t="s">
        <v>8</v>
      </c>
      <c r="B6" s="9" t="s">
        <v>9</v>
      </c>
      <c r="C6" s="9"/>
      <c r="D6" s="9"/>
      <c r="E6" s="9"/>
      <c r="F6" s="10"/>
      <c r="G6" s="11"/>
      <c r="H6" s="11"/>
      <c r="I6" s="12"/>
      <c r="J6" s="13"/>
      <c r="N6" s="11"/>
    </row>
    <row r="7" spans="1:14" s="14" customFormat="1" ht="27" customHeight="1" x14ac:dyDescent="0.3">
      <c r="A7" s="15"/>
      <c r="B7" s="16" t="s">
        <v>10</v>
      </c>
      <c r="C7" s="17" t="s">
        <v>11</v>
      </c>
      <c r="D7" s="17"/>
      <c r="E7" s="17"/>
      <c r="F7" s="18"/>
      <c r="G7" s="19">
        <f>G8+G9+G16+G21</f>
        <v>1155682052.0000002</v>
      </c>
      <c r="H7" s="19">
        <f>H8+H9+H16+H21</f>
        <v>1156215334.8000002</v>
      </c>
      <c r="I7" s="20">
        <f t="shared" ref="I7:I33" si="0">G7-H7</f>
        <v>-533282.79999995232</v>
      </c>
      <c r="J7" s="21">
        <f t="shared" ref="J7:J33" si="1">IF(H7=0,"-    ",I7/H7)</f>
        <v>-4.6123138480272667E-4</v>
      </c>
      <c r="N7" s="19">
        <v>1155682052.0000002</v>
      </c>
    </row>
    <row r="8" spans="1:14" s="28" customFormat="1" ht="31.2" customHeight="1" x14ac:dyDescent="0.3">
      <c r="A8" s="22"/>
      <c r="B8" s="23"/>
      <c r="C8" s="24"/>
      <c r="D8" s="23" t="s">
        <v>12</v>
      </c>
      <c r="E8" s="115" t="s">
        <v>13</v>
      </c>
      <c r="F8" s="116"/>
      <c r="G8" s="25">
        <v>1129989686.6100001</v>
      </c>
      <c r="H8" s="25">
        <v>1124633523.0300002</v>
      </c>
      <c r="I8" s="26">
        <f t="shared" si="0"/>
        <v>5356163.5799999237</v>
      </c>
      <c r="J8" s="27">
        <f t="shared" si="1"/>
        <v>4.7625857404368383E-3</v>
      </c>
      <c r="N8" s="25">
        <v>1129989686.6100001</v>
      </c>
    </row>
    <row r="9" spans="1:14" s="36" customFormat="1" ht="27" customHeight="1" x14ac:dyDescent="0.3">
      <c r="A9" s="29"/>
      <c r="B9" s="30"/>
      <c r="C9" s="31"/>
      <c r="D9" s="30" t="s">
        <v>14</v>
      </c>
      <c r="E9" s="31" t="s">
        <v>15</v>
      </c>
      <c r="F9" s="32"/>
      <c r="G9" s="33">
        <f>SUM(G10:G15)</f>
        <v>25392441.670000002</v>
      </c>
      <c r="H9" s="33">
        <f>SUM(H10:H15)</f>
        <v>31439923.299999997</v>
      </c>
      <c r="I9" s="34">
        <f t="shared" si="0"/>
        <v>-6047481.6299999952</v>
      </c>
      <c r="J9" s="35">
        <f t="shared" si="1"/>
        <v>-0.19235039387007652</v>
      </c>
      <c r="N9" s="33">
        <v>25392441.670000002</v>
      </c>
    </row>
    <row r="10" spans="1:14" s="43" customFormat="1" ht="26.25" customHeight="1" x14ac:dyDescent="0.3">
      <c r="A10" s="37"/>
      <c r="B10" s="38"/>
      <c r="C10" s="39"/>
      <c r="D10" s="38"/>
      <c r="E10" s="40" t="s">
        <v>10</v>
      </c>
      <c r="F10" s="41" t="s">
        <v>16</v>
      </c>
      <c r="G10" s="42">
        <v>15202554</v>
      </c>
      <c r="H10" s="42">
        <v>19830261</v>
      </c>
      <c r="I10" s="34">
        <f t="shared" si="0"/>
        <v>-4627707</v>
      </c>
      <c r="J10" s="35">
        <f t="shared" si="1"/>
        <v>-0.23336591485104508</v>
      </c>
      <c r="N10" s="42">
        <v>15202554</v>
      </c>
    </row>
    <row r="11" spans="1:14" s="43" customFormat="1" ht="31.2" x14ac:dyDescent="0.3">
      <c r="A11" s="37"/>
      <c r="B11" s="38"/>
      <c r="C11" s="39"/>
      <c r="D11" s="38"/>
      <c r="E11" s="40" t="s">
        <v>17</v>
      </c>
      <c r="F11" s="44" t="s">
        <v>18</v>
      </c>
      <c r="G11" s="42">
        <v>0</v>
      </c>
      <c r="H11" s="42">
        <v>0</v>
      </c>
      <c r="I11" s="34">
        <f t="shared" si="0"/>
        <v>0</v>
      </c>
      <c r="J11" s="35" t="str">
        <f t="shared" si="1"/>
        <v xml:space="preserve">-    </v>
      </c>
      <c r="N11" s="42">
        <v>0</v>
      </c>
    </row>
    <row r="12" spans="1:14" s="43" customFormat="1" ht="31.2" x14ac:dyDescent="0.3">
      <c r="A12" s="37"/>
      <c r="B12" s="38"/>
      <c r="C12" s="39"/>
      <c r="D12" s="38"/>
      <c r="E12" s="40" t="s">
        <v>19</v>
      </c>
      <c r="F12" s="44" t="s">
        <v>20</v>
      </c>
      <c r="G12" s="42">
        <v>0</v>
      </c>
      <c r="H12" s="42">
        <v>0</v>
      </c>
      <c r="I12" s="34">
        <f t="shared" si="0"/>
        <v>0</v>
      </c>
      <c r="J12" s="35" t="str">
        <f t="shared" si="1"/>
        <v xml:space="preserve">-    </v>
      </c>
      <c r="N12" s="42">
        <v>0</v>
      </c>
    </row>
    <row r="13" spans="1:14" s="43" customFormat="1" ht="26.25" customHeight="1" x14ac:dyDescent="0.3">
      <c r="A13" s="37"/>
      <c r="B13" s="38"/>
      <c r="C13" s="39"/>
      <c r="D13" s="38"/>
      <c r="E13" s="40" t="s">
        <v>21</v>
      </c>
      <c r="F13" s="41" t="s">
        <v>22</v>
      </c>
      <c r="G13" s="42">
        <v>192202.42</v>
      </c>
      <c r="H13" s="42">
        <v>0</v>
      </c>
      <c r="I13" s="34">
        <f t="shared" si="0"/>
        <v>192202.42</v>
      </c>
      <c r="J13" s="35" t="str">
        <f t="shared" si="1"/>
        <v xml:space="preserve">-    </v>
      </c>
      <c r="N13" s="42">
        <v>192202.42</v>
      </c>
    </row>
    <row r="14" spans="1:14" s="43" customFormat="1" ht="26.25" customHeight="1" x14ac:dyDescent="0.3">
      <c r="A14" s="37"/>
      <c r="B14" s="38"/>
      <c r="C14" s="39"/>
      <c r="D14" s="38"/>
      <c r="E14" s="40" t="s">
        <v>23</v>
      </c>
      <c r="F14" s="41" t="s">
        <v>24</v>
      </c>
      <c r="G14" s="42">
        <v>129172.05</v>
      </c>
      <c r="H14" s="42">
        <v>301076.88</v>
      </c>
      <c r="I14" s="45">
        <f t="shared" si="0"/>
        <v>-171904.83000000002</v>
      </c>
      <c r="J14" s="46">
        <f t="shared" si="1"/>
        <v>-0.57096655844181732</v>
      </c>
      <c r="N14" s="42">
        <v>129172.05</v>
      </c>
    </row>
    <row r="15" spans="1:14" s="43" customFormat="1" ht="26.25" customHeight="1" x14ac:dyDescent="0.3">
      <c r="A15" s="37"/>
      <c r="B15" s="38"/>
      <c r="C15" s="39"/>
      <c r="D15" s="38"/>
      <c r="E15" s="40" t="s">
        <v>25</v>
      </c>
      <c r="F15" s="41" t="s">
        <v>26</v>
      </c>
      <c r="G15" s="42">
        <v>9868513.1999999993</v>
      </c>
      <c r="H15" s="42">
        <v>11308585.42</v>
      </c>
      <c r="I15" s="34">
        <f t="shared" si="0"/>
        <v>-1440072.2200000007</v>
      </c>
      <c r="J15" s="35">
        <f t="shared" si="1"/>
        <v>-0.12734326766043924</v>
      </c>
      <c r="N15" s="42">
        <v>9868513.1999999993</v>
      </c>
    </row>
    <row r="16" spans="1:14" s="36" customFormat="1" ht="27" customHeight="1" x14ac:dyDescent="0.3">
      <c r="A16" s="29"/>
      <c r="B16" s="30"/>
      <c r="C16" s="31"/>
      <c r="D16" s="30" t="s">
        <v>27</v>
      </c>
      <c r="E16" s="31" t="s">
        <v>28</v>
      </c>
      <c r="F16" s="47"/>
      <c r="G16" s="33">
        <f>SUM(G17:G20)</f>
        <v>297631.71999999997</v>
      </c>
      <c r="H16" s="33">
        <f>SUM(H17:H20)</f>
        <v>130888.47</v>
      </c>
      <c r="I16" s="34">
        <f t="shared" si="0"/>
        <v>166743.24999999997</v>
      </c>
      <c r="J16" s="35">
        <f t="shared" si="1"/>
        <v>1.2739338308408676</v>
      </c>
      <c r="N16" s="33">
        <v>297631.71999999997</v>
      </c>
    </row>
    <row r="17" spans="1:14" s="36" customFormat="1" ht="27" customHeight="1" x14ac:dyDescent="0.3">
      <c r="A17" s="29"/>
      <c r="B17" s="30"/>
      <c r="C17" s="31"/>
      <c r="D17" s="31"/>
      <c r="E17" s="48" t="s">
        <v>10</v>
      </c>
      <c r="F17" s="49" t="s">
        <v>29</v>
      </c>
      <c r="G17" s="33">
        <v>0</v>
      </c>
      <c r="H17" s="33">
        <v>0</v>
      </c>
      <c r="I17" s="50">
        <f t="shared" si="0"/>
        <v>0</v>
      </c>
      <c r="J17" s="51" t="str">
        <f t="shared" si="1"/>
        <v xml:space="preserve">-    </v>
      </c>
      <c r="N17" s="33">
        <v>0</v>
      </c>
    </row>
    <row r="18" spans="1:14" s="36" customFormat="1" ht="27" customHeight="1" x14ac:dyDescent="0.3">
      <c r="A18" s="29"/>
      <c r="B18" s="30"/>
      <c r="C18" s="31"/>
      <c r="D18" s="31"/>
      <c r="E18" s="48" t="s">
        <v>17</v>
      </c>
      <c r="F18" s="49" t="s">
        <v>30</v>
      </c>
      <c r="G18" s="33">
        <v>0</v>
      </c>
      <c r="H18" s="33">
        <v>0</v>
      </c>
      <c r="I18" s="50">
        <f t="shared" si="0"/>
        <v>0</v>
      </c>
      <c r="J18" s="51" t="str">
        <f t="shared" si="1"/>
        <v xml:space="preserve">-    </v>
      </c>
      <c r="N18" s="33">
        <v>0</v>
      </c>
    </row>
    <row r="19" spans="1:14" s="36" customFormat="1" ht="27" customHeight="1" x14ac:dyDescent="0.3">
      <c r="A19" s="29"/>
      <c r="B19" s="30"/>
      <c r="C19" s="31"/>
      <c r="D19" s="31"/>
      <c r="E19" s="48" t="s">
        <v>19</v>
      </c>
      <c r="F19" s="49" t="s">
        <v>31</v>
      </c>
      <c r="G19" s="33">
        <v>152891.72</v>
      </c>
      <c r="H19" s="33">
        <v>130888.47</v>
      </c>
      <c r="I19" s="50">
        <f t="shared" si="0"/>
        <v>22003.25</v>
      </c>
      <c r="J19" s="51">
        <f t="shared" si="1"/>
        <v>0.16810686227747945</v>
      </c>
      <c r="N19" s="33">
        <v>152891.72</v>
      </c>
    </row>
    <row r="20" spans="1:14" s="36" customFormat="1" ht="27" customHeight="1" x14ac:dyDescent="0.3">
      <c r="A20" s="29"/>
      <c r="B20" s="30"/>
      <c r="C20" s="31"/>
      <c r="D20" s="31"/>
      <c r="E20" s="48" t="s">
        <v>21</v>
      </c>
      <c r="F20" s="49" t="s">
        <v>32</v>
      </c>
      <c r="G20" s="33">
        <v>144740</v>
      </c>
      <c r="H20" s="33">
        <v>0</v>
      </c>
      <c r="I20" s="50">
        <f t="shared" si="0"/>
        <v>144740</v>
      </c>
      <c r="J20" s="51" t="str">
        <f t="shared" si="1"/>
        <v xml:space="preserve">-    </v>
      </c>
      <c r="N20" s="33">
        <v>144740</v>
      </c>
    </row>
    <row r="21" spans="1:14" s="36" customFormat="1" ht="27" customHeight="1" x14ac:dyDescent="0.3">
      <c r="A21" s="29"/>
      <c r="B21" s="30"/>
      <c r="C21" s="31"/>
      <c r="D21" s="30" t="s">
        <v>33</v>
      </c>
      <c r="E21" s="31" t="s">
        <v>34</v>
      </c>
      <c r="F21" s="32"/>
      <c r="G21" s="33">
        <v>2292</v>
      </c>
      <c r="H21" s="33">
        <v>11000</v>
      </c>
      <c r="I21" s="34">
        <f t="shared" si="0"/>
        <v>-8708</v>
      </c>
      <c r="J21" s="35">
        <f t="shared" si="1"/>
        <v>-0.79163636363636358</v>
      </c>
      <c r="N21" s="33">
        <v>2292</v>
      </c>
    </row>
    <row r="22" spans="1:14" s="14" customFormat="1" ht="27" customHeight="1" x14ac:dyDescent="0.3">
      <c r="A22" s="52"/>
      <c r="B22" s="16" t="s">
        <v>17</v>
      </c>
      <c r="C22" s="17" t="s">
        <v>35</v>
      </c>
      <c r="D22" s="17"/>
      <c r="E22" s="17"/>
      <c r="F22" s="18"/>
      <c r="G22" s="19">
        <v>-3060529.24</v>
      </c>
      <c r="H22" s="19">
        <v>-3728277.0400000005</v>
      </c>
      <c r="I22" s="20">
        <f t="shared" si="0"/>
        <v>667747.80000000028</v>
      </c>
      <c r="J22" s="21">
        <f t="shared" si="1"/>
        <v>-0.17910358936201806</v>
      </c>
      <c r="N22" s="19">
        <v>-3060529.24</v>
      </c>
    </row>
    <row r="23" spans="1:14" s="14" customFormat="1" ht="27" customHeight="1" x14ac:dyDescent="0.3">
      <c r="A23" s="52"/>
      <c r="B23" s="16" t="s">
        <v>19</v>
      </c>
      <c r="C23" s="17" t="s">
        <v>36</v>
      </c>
      <c r="D23" s="17"/>
      <c r="E23" s="17"/>
      <c r="F23" s="18"/>
      <c r="G23" s="19">
        <v>4956570.7500000009</v>
      </c>
      <c r="H23" s="19">
        <v>2264750.9700000002</v>
      </c>
      <c r="I23" s="20">
        <f t="shared" si="0"/>
        <v>2691819.7800000007</v>
      </c>
      <c r="J23" s="21">
        <f t="shared" si="1"/>
        <v>1.1885720839320362</v>
      </c>
      <c r="N23" s="19">
        <v>4956570.7500000009</v>
      </c>
    </row>
    <row r="24" spans="1:14" s="14" customFormat="1" ht="27" customHeight="1" x14ac:dyDescent="0.3">
      <c r="A24" s="15"/>
      <c r="B24" s="16" t="s">
        <v>21</v>
      </c>
      <c r="C24" s="17" t="s">
        <v>37</v>
      </c>
      <c r="D24" s="17"/>
      <c r="E24" s="17"/>
      <c r="F24" s="18"/>
      <c r="G24" s="19">
        <f>SUM(G25:G27)</f>
        <v>67478262.949999988</v>
      </c>
      <c r="H24" s="19">
        <f>SUM(H25:H27)</f>
        <v>68749170.079999998</v>
      </c>
      <c r="I24" s="20">
        <f t="shared" si="0"/>
        <v>-1270907.1300000101</v>
      </c>
      <c r="J24" s="21">
        <f t="shared" si="1"/>
        <v>-1.8486145047585573E-2</v>
      </c>
      <c r="N24" s="19">
        <v>67478262.949999988</v>
      </c>
    </row>
    <row r="25" spans="1:14" s="36" customFormat="1" ht="27" customHeight="1" x14ac:dyDescent="0.3">
      <c r="A25" s="29"/>
      <c r="B25" s="30"/>
      <c r="C25" s="31"/>
      <c r="D25" s="30" t="s">
        <v>12</v>
      </c>
      <c r="E25" s="31" t="s">
        <v>38</v>
      </c>
      <c r="F25" s="32"/>
      <c r="G25" s="33">
        <v>55056092.709999993</v>
      </c>
      <c r="H25" s="33">
        <v>53172729.459999993</v>
      </c>
      <c r="I25" s="34">
        <f t="shared" si="0"/>
        <v>1883363.25</v>
      </c>
      <c r="J25" s="35">
        <f t="shared" si="1"/>
        <v>3.5419721145155604E-2</v>
      </c>
      <c r="N25" s="33">
        <v>55056092.709999993</v>
      </c>
    </row>
    <row r="26" spans="1:14" s="36" customFormat="1" ht="27" customHeight="1" x14ac:dyDescent="0.3">
      <c r="A26" s="29"/>
      <c r="B26" s="30"/>
      <c r="C26" s="31"/>
      <c r="D26" s="30" t="s">
        <v>14</v>
      </c>
      <c r="E26" s="31" t="s">
        <v>39</v>
      </c>
      <c r="F26" s="32"/>
      <c r="G26" s="33">
        <v>5301754.1800000006</v>
      </c>
      <c r="H26" s="33">
        <v>5489213.9000000004</v>
      </c>
      <c r="I26" s="34">
        <f t="shared" si="0"/>
        <v>-187459.71999999974</v>
      </c>
      <c r="J26" s="35">
        <f t="shared" si="1"/>
        <v>-3.4150558425132552E-2</v>
      </c>
      <c r="N26" s="33">
        <v>5301754.1800000006</v>
      </c>
    </row>
    <row r="27" spans="1:14" s="36" customFormat="1" ht="27" customHeight="1" x14ac:dyDescent="0.3">
      <c r="A27" s="29"/>
      <c r="B27" s="30"/>
      <c r="C27" s="31"/>
      <c r="D27" s="30" t="s">
        <v>27</v>
      </c>
      <c r="E27" s="31" t="s">
        <v>40</v>
      </c>
      <c r="F27" s="47"/>
      <c r="G27" s="33">
        <v>7120416.0599999996</v>
      </c>
      <c r="H27" s="33">
        <v>10087226.720000001</v>
      </c>
      <c r="I27" s="34">
        <f t="shared" si="0"/>
        <v>-2966810.6600000011</v>
      </c>
      <c r="J27" s="35">
        <f t="shared" si="1"/>
        <v>-0.29411559215950694</v>
      </c>
      <c r="N27" s="33">
        <v>7120416.0599999996</v>
      </c>
    </row>
    <row r="28" spans="1:14" s="14" customFormat="1" ht="27" customHeight="1" x14ac:dyDescent="0.3">
      <c r="A28" s="52"/>
      <c r="B28" s="16" t="s">
        <v>23</v>
      </c>
      <c r="C28" s="17" t="s">
        <v>41</v>
      </c>
      <c r="D28" s="17"/>
      <c r="E28" s="17"/>
      <c r="F28" s="18"/>
      <c r="G28" s="19">
        <v>89090687.609999999</v>
      </c>
      <c r="H28" s="19">
        <v>110970655.48000002</v>
      </c>
      <c r="I28" s="20">
        <f t="shared" si="0"/>
        <v>-21879967.87000002</v>
      </c>
      <c r="J28" s="21">
        <f t="shared" si="1"/>
        <v>-0.19716895223659731</v>
      </c>
      <c r="N28" s="19">
        <v>89090687.609999999</v>
      </c>
    </row>
    <row r="29" spans="1:14" s="14" customFormat="1" ht="27" customHeight="1" x14ac:dyDescent="0.3">
      <c r="A29" s="52"/>
      <c r="B29" s="16" t="s">
        <v>25</v>
      </c>
      <c r="C29" s="17" t="s">
        <v>42</v>
      </c>
      <c r="D29" s="17"/>
      <c r="E29" s="17"/>
      <c r="F29" s="18"/>
      <c r="G29" s="19">
        <v>24018418.620000001</v>
      </c>
      <c r="H29" s="19">
        <v>20033878.91</v>
      </c>
      <c r="I29" s="20">
        <f t="shared" si="0"/>
        <v>3984539.7100000009</v>
      </c>
      <c r="J29" s="21">
        <f t="shared" si="1"/>
        <v>0.19889007654983379</v>
      </c>
      <c r="N29" s="19">
        <v>24018418.620000001</v>
      </c>
    </row>
    <row r="30" spans="1:14" s="14" customFormat="1" ht="27" customHeight="1" x14ac:dyDescent="0.3">
      <c r="A30" s="52"/>
      <c r="B30" s="16" t="s">
        <v>43</v>
      </c>
      <c r="C30" s="17" t="s">
        <v>44</v>
      </c>
      <c r="D30" s="17"/>
      <c r="E30" s="17"/>
      <c r="F30" s="18"/>
      <c r="G30" s="19">
        <v>11281131.010000002</v>
      </c>
      <c r="H30" s="19">
        <v>12166727.029999999</v>
      </c>
      <c r="I30" s="20">
        <f t="shared" si="0"/>
        <v>-885596.01999999769</v>
      </c>
      <c r="J30" s="21">
        <f t="shared" si="1"/>
        <v>-7.2788352842662385E-2</v>
      </c>
      <c r="N30" s="19">
        <v>11281131.010000002</v>
      </c>
    </row>
    <row r="31" spans="1:14" s="14" customFormat="1" ht="29.25" customHeight="1" x14ac:dyDescent="0.3">
      <c r="A31" s="52"/>
      <c r="B31" s="16" t="s">
        <v>45</v>
      </c>
      <c r="C31" s="53" t="s">
        <v>46</v>
      </c>
      <c r="D31" s="54"/>
      <c r="E31" s="54"/>
      <c r="F31" s="55"/>
      <c r="G31" s="19">
        <v>0</v>
      </c>
      <c r="H31" s="19">
        <v>151645.91</v>
      </c>
      <c r="I31" s="20">
        <f t="shared" si="0"/>
        <v>-151645.91</v>
      </c>
      <c r="J31" s="21">
        <f t="shared" si="1"/>
        <v>-1</v>
      </c>
      <c r="N31" s="19">
        <v>0</v>
      </c>
    </row>
    <row r="32" spans="1:14" s="14" customFormat="1" ht="27" customHeight="1" x14ac:dyDescent="0.3">
      <c r="A32" s="52"/>
      <c r="B32" s="16" t="s">
        <v>47</v>
      </c>
      <c r="C32" s="17" t="s">
        <v>48</v>
      </c>
      <c r="D32" s="17"/>
      <c r="E32" s="17"/>
      <c r="F32" s="18"/>
      <c r="G32" s="19">
        <v>5342295.9400000004</v>
      </c>
      <c r="H32" s="19">
        <v>4192577.9400000004</v>
      </c>
      <c r="I32" s="20">
        <f t="shared" si="0"/>
        <v>1149718</v>
      </c>
      <c r="J32" s="21">
        <f t="shared" si="1"/>
        <v>0.27422698312437332</v>
      </c>
      <c r="N32" s="19">
        <v>5342295.9400000004</v>
      </c>
    </row>
    <row r="33" spans="1:14" s="14" customFormat="1" ht="27" customHeight="1" x14ac:dyDescent="0.3">
      <c r="A33" s="56"/>
      <c r="B33" s="108" t="s">
        <v>49</v>
      </c>
      <c r="C33" s="108"/>
      <c r="D33" s="108"/>
      <c r="E33" s="108"/>
      <c r="F33" s="109"/>
      <c r="G33" s="57">
        <f>G7+G22+G23+G24+SUM(G28:G32)</f>
        <v>1354788889.6400003</v>
      </c>
      <c r="H33" s="57">
        <f>H7+H22+H23+H24+SUM(H28:H32)</f>
        <v>1371016464.0800002</v>
      </c>
      <c r="I33" s="57">
        <f t="shared" si="0"/>
        <v>-16227574.439999819</v>
      </c>
      <c r="J33" s="58">
        <f t="shared" si="1"/>
        <v>-1.1836163069631032E-2</v>
      </c>
      <c r="N33" s="57">
        <v>1354788889.6400003</v>
      </c>
    </row>
    <row r="34" spans="1:14" s="36" customFormat="1" ht="9" customHeight="1" x14ac:dyDescent="0.3">
      <c r="A34" s="59"/>
      <c r="B34" s="30"/>
      <c r="C34" s="31"/>
      <c r="D34" s="31"/>
      <c r="E34" s="31"/>
      <c r="F34" s="32"/>
      <c r="G34" s="33"/>
      <c r="H34" s="33"/>
      <c r="I34" s="34"/>
      <c r="J34" s="35"/>
      <c r="N34" s="33"/>
    </row>
    <row r="35" spans="1:14" s="14" customFormat="1" ht="27" customHeight="1" x14ac:dyDescent="0.3">
      <c r="A35" s="15" t="s">
        <v>50</v>
      </c>
      <c r="B35" s="60" t="s">
        <v>51</v>
      </c>
      <c r="C35" s="61"/>
      <c r="D35" s="61"/>
      <c r="E35" s="61"/>
      <c r="F35" s="62"/>
      <c r="G35" s="19"/>
      <c r="H35" s="19"/>
      <c r="I35" s="20"/>
      <c r="J35" s="21"/>
      <c r="N35" s="19"/>
    </row>
    <row r="36" spans="1:14" s="14" customFormat="1" ht="27" customHeight="1" x14ac:dyDescent="0.3">
      <c r="A36" s="52"/>
      <c r="B36" s="16" t="s">
        <v>10</v>
      </c>
      <c r="C36" s="17" t="s">
        <v>52</v>
      </c>
      <c r="D36" s="63"/>
      <c r="E36" s="17"/>
      <c r="F36" s="18"/>
      <c r="G36" s="20">
        <f>SUM(G37:G38)</f>
        <v>153926731.63999996</v>
      </c>
      <c r="H36" s="20">
        <f>SUM(H37:H38)</f>
        <v>136085940.16999999</v>
      </c>
      <c r="I36" s="20">
        <f t="shared" ref="I36:I83" si="2">G36-H36</f>
        <v>17840791.469999969</v>
      </c>
      <c r="J36" s="21">
        <f t="shared" ref="J36:J83" si="3">IF(H36=0,"-    ",I36/H36)</f>
        <v>0.13109944677395083</v>
      </c>
      <c r="N36" s="20">
        <v>153926731.63999996</v>
      </c>
    </row>
    <row r="37" spans="1:14" s="36" customFormat="1" ht="27" customHeight="1" x14ac:dyDescent="0.3">
      <c r="A37" s="29"/>
      <c r="B37" s="30"/>
      <c r="C37" s="31"/>
      <c r="D37" s="30" t="s">
        <v>12</v>
      </c>
      <c r="E37" s="31" t="s">
        <v>53</v>
      </c>
      <c r="F37" s="32"/>
      <c r="G37" s="33">
        <v>151491131.46999997</v>
      </c>
      <c r="H37" s="33">
        <v>133751162.39999999</v>
      </c>
      <c r="I37" s="34">
        <f t="shared" si="2"/>
        <v>17739969.069999978</v>
      </c>
      <c r="J37" s="35">
        <f t="shared" si="3"/>
        <v>0.1326341300642033</v>
      </c>
      <c r="N37" s="33">
        <v>151491131.46999997</v>
      </c>
    </row>
    <row r="38" spans="1:14" s="36" customFormat="1" ht="27" customHeight="1" x14ac:dyDescent="0.3">
      <c r="A38" s="29"/>
      <c r="B38" s="30"/>
      <c r="C38" s="31"/>
      <c r="D38" s="30" t="s">
        <v>14</v>
      </c>
      <c r="E38" s="31" t="s">
        <v>54</v>
      </c>
      <c r="F38" s="32"/>
      <c r="G38" s="33">
        <v>2435600.17</v>
      </c>
      <c r="H38" s="33">
        <v>2334777.77</v>
      </c>
      <c r="I38" s="34">
        <f t="shared" si="2"/>
        <v>100822.39999999991</v>
      </c>
      <c r="J38" s="35">
        <f t="shared" si="3"/>
        <v>4.3182867892390418E-2</v>
      </c>
      <c r="N38" s="33">
        <v>2435600.17</v>
      </c>
    </row>
    <row r="39" spans="1:14" s="14" customFormat="1" ht="27" customHeight="1" x14ac:dyDescent="0.3">
      <c r="A39" s="52"/>
      <c r="B39" s="16" t="s">
        <v>17</v>
      </c>
      <c r="C39" s="17" t="s">
        <v>55</v>
      </c>
      <c r="D39" s="63"/>
      <c r="E39" s="17"/>
      <c r="F39" s="18"/>
      <c r="G39" s="20">
        <f>SUM(G40:G56)</f>
        <v>802548259.2099998</v>
      </c>
      <c r="H39" s="20">
        <f>SUM(H40:H56)</f>
        <v>800799405.72000015</v>
      </c>
      <c r="I39" s="20">
        <f t="shared" si="2"/>
        <v>1748853.4899996519</v>
      </c>
      <c r="J39" s="21">
        <f t="shared" si="3"/>
        <v>2.1838846001980415E-3</v>
      </c>
      <c r="N39" s="20">
        <v>802548259.2099998</v>
      </c>
    </row>
    <row r="40" spans="1:14" s="36" customFormat="1" ht="27" customHeight="1" x14ac:dyDescent="0.3">
      <c r="A40" s="59"/>
      <c r="B40" s="30"/>
      <c r="C40" s="31"/>
      <c r="D40" s="30" t="s">
        <v>12</v>
      </c>
      <c r="E40" s="31" t="s">
        <v>56</v>
      </c>
      <c r="F40" s="32"/>
      <c r="G40" s="33">
        <v>88227629.569999978</v>
      </c>
      <c r="H40" s="33">
        <v>89017793.370000005</v>
      </c>
      <c r="I40" s="34">
        <f t="shared" si="2"/>
        <v>-790163.80000002682</v>
      </c>
      <c r="J40" s="35">
        <f t="shared" si="3"/>
        <v>-8.8764703110054948E-3</v>
      </c>
      <c r="N40" s="33">
        <v>88227629.569999978</v>
      </c>
    </row>
    <row r="41" spans="1:14" s="36" customFormat="1" ht="27" customHeight="1" x14ac:dyDescent="0.3">
      <c r="A41" s="59"/>
      <c r="B41" s="30"/>
      <c r="C41" s="31"/>
      <c r="D41" s="30" t="s">
        <v>14</v>
      </c>
      <c r="E41" s="31" t="s">
        <v>57</v>
      </c>
      <c r="F41" s="32"/>
      <c r="G41" s="33">
        <v>73417840.339999989</v>
      </c>
      <c r="H41" s="33">
        <v>76503362.780000001</v>
      </c>
      <c r="I41" s="34">
        <f t="shared" si="2"/>
        <v>-3085522.4400000125</v>
      </c>
      <c r="J41" s="35">
        <f t="shared" si="3"/>
        <v>-4.0331853762729623E-2</v>
      </c>
      <c r="N41" s="33">
        <v>73417840.339999989</v>
      </c>
    </row>
    <row r="42" spans="1:14" s="36" customFormat="1" ht="27" customHeight="1" x14ac:dyDescent="0.3">
      <c r="A42" s="59"/>
      <c r="B42" s="30"/>
      <c r="C42" s="64"/>
      <c r="D42" s="30" t="s">
        <v>27</v>
      </c>
      <c r="E42" s="31" t="s">
        <v>58</v>
      </c>
      <c r="F42" s="32"/>
      <c r="G42" s="33">
        <v>101896822.55999999</v>
      </c>
      <c r="H42" s="33">
        <v>101862395.57000001</v>
      </c>
      <c r="I42" s="34">
        <f t="shared" si="2"/>
        <v>34426.989999979734</v>
      </c>
      <c r="J42" s="35">
        <f t="shared" si="3"/>
        <v>3.3797546000497748E-4</v>
      </c>
      <c r="N42" s="33">
        <v>101896822.55999999</v>
      </c>
    </row>
    <row r="43" spans="1:14" s="36" customFormat="1" ht="27" customHeight="1" x14ac:dyDescent="0.3">
      <c r="A43" s="59"/>
      <c r="B43" s="30"/>
      <c r="C43" s="64"/>
      <c r="D43" s="30" t="s">
        <v>33</v>
      </c>
      <c r="E43" s="31" t="s">
        <v>59</v>
      </c>
      <c r="F43" s="32"/>
      <c r="G43" s="33">
        <v>239229.83</v>
      </c>
      <c r="H43" s="33">
        <v>234365.31000000003</v>
      </c>
      <c r="I43" s="34">
        <f t="shared" si="2"/>
        <v>4864.5199999999604</v>
      </c>
      <c r="J43" s="35">
        <f t="shared" si="3"/>
        <v>2.0756143475329007E-2</v>
      </c>
      <c r="N43" s="33">
        <v>239229.83</v>
      </c>
    </row>
    <row r="44" spans="1:14" s="36" customFormat="1" ht="27" customHeight="1" x14ac:dyDescent="0.3">
      <c r="A44" s="59"/>
      <c r="B44" s="30"/>
      <c r="C44" s="64"/>
      <c r="D44" s="30" t="s">
        <v>60</v>
      </c>
      <c r="E44" s="31" t="s">
        <v>61</v>
      </c>
      <c r="F44" s="32"/>
      <c r="G44" s="33">
        <v>4079503.54</v>
      </c>
      <c r="H44" s="33">
        <v>3994437.13</v>
      </c>
      <c r="I44" s="34">
        <f t="shared" si="2"/>
        <v>85066.410000000149</v>
      </c>
      <c r="J44" s="35">
        <f t="shared" si="3"/>
        <v>2.1296219525177545E-2</v>
      </c>
      <c r="N44" s="33">
        <v>4079503.54</v>
      </c>
    </row>
    <row r="45" spans="1:14" s="36" customFormat="1" ht="27" customHeight="1" x14ac:dyDescent="0.3">
      <c r="A45" s="59"/>
      <c r="B45" s="30"/>
      <c r="C45" s="64"/>
      <c r="D45" s="30" t="s">
        <v>62</v>
      </c>
      <c r="E45" s="31" t="s">
        <v>63</v>
      </c>
      <c r="F45" s="32"/>
      <c r="G45" s="33">
        <v>7678922.71</v>
      </c>
      <c r="H45" s="33">
        <v>7526327.7700000005</v>
      </c>
      <c r="I45" s="34">
        <f t="shared" si="2"/>
        <v>152594.93999999948</v>
      </c>
      <c r="J45" s="35">
        <f t="shared" si="3"/>
        <v>2.0274819894005158E-2</v>
      </c>
      <c r="N45" s="33">
        <v>7678922.71</v>
      </c>
    </row>
    <row r="46" spans="1:14" s="36" customFormat="1" ht="27" customHeight="1" x14ac:dyDescent="0.3">
      <c r="A46" s="59"/>
      <c r="B46" s="30"/>
      <c r="C46" s="64"/>
      <c r="D46" s="30" t="s">
        <v>64</v>
      </c>
      <c r="E46" s="31" t="s">
        <v>65</v>
      </c>
      <c r="F46" s="32"/>
      <c r="G46" s="33">
        <v>341456681.54000002</v>
      </c>
      <c r="H46" s="33">
        <v>341620941.13000005</v>
      </c>
      <c r="I46" s="34">
        <f t="shared" si="2"/>
        <v>-164259.59000003338</v>
      </c>
      <c r="J46" s="35">
        <f t="shared" si="3"/>
        <v>-4.8082412470588627E-4</v>
      </c>
      <c r="N46" s="33">
        <v>341456681.54000002</v>
      </c>
    </row>
    <row r="47" spans="1:14" s="36" customFormat="1" ht="27" customHeight="1" x14ac:dyDescent="0.3">
      <c r="A47" s="59"/>
      <c r="B47" s="30"/>
      <c r="C47" s="64"/>
      <c r="D47" s="30" t="s">
        <v>66</v>
      </c>
      <c r="E47" s="31" t="s">
        <v>67</v>
      </c>
      <c r="F47" s="32"/>
      <c r="G47" s="33">
        <v>20737067.800000001</v>
      </c>
      <c r="H47" s="33">
        <v>19855566.710000001</v>
      </c>
      <c r="I47" s="20">
        <f t="shared" si="2"/>
        <v>881501.08999999985</v>
      </c>
      <c r="J47" s="21">
        <f t="shared" si="3"/>
        <v>4.4395665098596417E-2</v>
      </c>
      <c r="N47" s="33">
        <v>20737067.800000001</v>
      </c>
    </row>
    <row r="48" spans="1:14" s="36" customFormat="1" ht="27" customHeight="1" x14ac:dyDescent="0.3">
      <c r="A48" s="59"/>
      <c r="B48" s="30"/>
      <c r="C48" s="64"/>
      <c r="D48" s="30" t="s">
        <v>68</v>
      </c>
      <c r="E48" s="31" t="s">
        <v>69</v>
      </c>
      <c r="F48" s="32"/>
      <c r="G48" s="33">
        <v>25532570.719999999</v>
      </c>
      <c r="H48" s="33">
        <v>25152311.609999999</v>
      </c>
      <c r="I48" s="20">
        <f t="shared" si="2"/>
        <v>380259.1099999994</v>
      </c>
      <c r="J48" s="21">
        <f t="shared" si="3"/>
        <v>1.5118256957695166E-2</v>
      </c>
      <c r="N48" s="33">
        <v>25532570.719999999</v>
      </c>
    </row>
    <row r="49" spans="1:14" s="36" customFormat="1" ht="27" customHeight="1" x14ac:dyDescent="0.3">
      <c r="A49" s="59"/>
      <c r="B49" s="30"/>
      <c r="C49" s="64"/>
      <c r="D49" s="30" t="s">
        <v>70</v>
      </c>
      <c r="E49" s="31" t="s">
        <v>71</v>
      </c>
      <c r="F49" s="32"/>
      <c r="G49" s="33">
        <v>1955532.11</v>
      </c>
      <c r="H49" s="33">
        <v>1938456.97</v>
      </c>
      <c r="I49" s="20">
        <f t="shared" si="2"/>
        <v>17075.14000000013</v>
      </c>
      <c r="J49" s="21">
        <f t="shared" si="3"/>
        <v>8.8086247279454081E-3</v>
      </c>
      <c r="N49" s="33">
        <v>1955532.11</v>
      </c>
    </row>
    <row r="50" spans="1:14" s="36" customFormat="1" ht="27" customHeight="1" x14ac:dyDescent="0.3">
      <c r="A50" s="59"/>
      <c r="B50" s="30"/>
      <c r="C50" s="64"/>
      <c r="D50" s="30" t="s">
        <v>72</v>
      </c>
      <c r="E50" s="31" t="s">
        <v>73</v>
      </c>
      <c r="F50" s="32"/>
      <c r="G50" s="33">
        <v>6306436.4100000001</v>
      </c>
      <c r="H50" s="33">
        <v>6053667.46</v>
      </c>
      <c r="I50" s="34">
        <f t="shared" si="2"/>
        <v>252768.95000000019</v>
      </c>
      <c r="J50" s="35">
        <f t="shared" si="3"/>
        <v>4.1754680393362768E-2</v>
      </c>
      <c r="N50" s="33">
        <v>6306436.4100000001</v>
      </c>
    </row>
    <row r="51" spans="1:14" s="36" customFormat="1" ht="27" customHeight="1" x14ac:dyDescent="0.3">
      <c r="A51" s="59"/>
      <c r="B51" s="30"/>
      <c r="C51" s="64"/>
      <c r="D51" s="30" t="s">
        <v>74</v>
      </c>
      <c r="E51" s="31" t="s">
        <v>75</v>
      </c>
      <c r="F51" s="32"/>
      <c r="G51" s="33">
        <v>89607475.899999976</v>
      </c>
      <c r="H51" s="33">
        <v>88764872.769999996</v>
      </c>
      <c r="I51" s="34">
        <f t="shared" si="2"/>
        <v>842603.12999998033</v>
      </c>
      <c r="J51" s="35">
        <f t="shared" si="3"/>
        <v>9.4925290118227524E-3</v>
      </c>
      <c r="N51" s="33">
        <v>89607475.899999976</v>
      </c>
    </row>
    <row r="52" spans="1:14" s="36" customFormat="1" ht="27" customHeight="1" x14ac:dyDescent="0.3">
      <c r="A52" s="59"/>
      <c r="B52" s="30"/>
      <c r="C52" s="64"/>
      <c r="D52" s="30" t="s">
        <v>76</v>
      </c>
      <c r="E52" s="31" t="s">
        <v>77</v>
      </c>
      <c r="F52" s="32"/>
      <c r="G52" s="33">
        <v>6081987.8000000007</v>
      </c>
      <c r="H52" s="33">
        <v>4634871.59</v>
      </c>
      <c r="I52" s="20">
        <f t="shared" si="2"/>
        <v>1447116.2100000009</v>
      </c>
      <c r="J52" s="21">
        <f t="shared" si="3"/>
        <v>0.31222358201298106</v>
      </c>
      <c r="N52" s="33">
        <v>6081987.8000000007</v>
      </c>
    </row>
    <row r="53" spans="1:14" s="36" customFormat="1" ht="27" customHeight="1" x14ac:dyDescent="0.3">
      <c r="A53" s="59"/>
      <c r="B53" s="30"/>
      <c r="C53" s="64"/>
      <c r="D53" s="30" t="s">
        <v>78</v>
      </c>
      <c r="E53" s="31" t="s">
        <v>79</v>
      </c>
      <c r="F53" s="32"/>
      <c r="G53" s="33">
        <v>9662530.1600000001</v>
      </c>
      <c r="H53" s="33">
        <v>9479108.379999999</v>
      </c>
      <c r="I53" s="20">
        <f t="shared" si="2"/>
        <v>183421.78000000119</v>
      </c>
      <c r="J53" s="21">
        <f t="shared" si="3"/>
        <v>1.9350108960353635E-2</v>
      </c>
      <c r="N53" s="33">
        <v>9662530.1600000001</v>
      </c>
    </row>
    <row r="54" spans="1:14" s="36" customFormat="1" ht="27" customHeight="1" x14ac:dyDescent="0.3">
      <c r="A54" s="59"/>
      <c r="B54" s="65"/>
      <c r="C54" s="66"/>
      <c r="D54" s="30" t="s">
        <v>80</v>
      </c>
      <c r="E54" s="117" t="s">
        <v>81</v>
      </c>
      <c r="F54" s="118"/>
      <c r="G54" s="33">
        <v>7650387.71</v>
      </c>
      <c r="H54" s="33">
        <v>5868497.3799999999</v>
      </c>
      <c r="I54" s="34">
        <f t="shared" si="2"/>
        <v>1781890.33</v>
      </c>
      <c r="J54" s="35">
        <f t="shared" si="3"/>
        <v>0.30363655542775414</v>
      </c>
      <c r="N54" s="33">
        <v>7650387.71</v>
      </c>
    </row>
    <row r="55" spans="1:14" s="36" customFormat="1" ht="27" customHeight="1" x14ac:dyDescent="0.3">
      <c r="A55" s="59"/>
      <c r="B55" s="65"/>
      <c r="C55" s="66"/>
      <c r="D55" s="30" t="s">
        <v>82</v>
      </c>
      <c r="E55" s="66" t="s">
        <v>83</v>
      </c>
      <c r="F55" s="47"/>
      <c r="G55" s="33">
        <v>18017640.509999998</v>
      </c>
      <c r="H55" s="33">
        <v>18292429.789999999</v>
      </c>
      <c r="I55" s="20">
        <f t="shared" si="2"/>
        <v>-274789.28000000119</v>
      </c>
      <c r="J55" s="21">
        <f t="shared" si="3"/>
        <v>-1.5022021850274993E-2</v>
      </c>
      <c r="N55" s="33">
        <v>18017640.509999998</v>
      </c>
    </row>
    <row r="56" spans="1:14" s="36" customFormat="1" ht="27" customHeight="1" x14ac:dyDescent="0.3">
      <c r="A56" s="59"/>
      <c r="B56" s="65"/>
      <c r="C56" s="66"/>
      <c r="D56" s="30" t="s">
        <v>84</v>
      </c>
      <c r="E56" s="66" t="s">
        <v>85</v>
      </c>
      <c r="F56" s="47"/>
      <c r="G56" s="33">
        <v>0</v>
      </c>
      <c r="H56" s="33">
        <v>0</v>
      </c>
      <c r="I56" s="20">
        <f t="shared" si="2"/>
        <v>0</v>
      </c>
      <c r="J56" s="21" t="str">
        <f t="shared" si="3"/>
        <v xml:space="preserve">-    </v>
      </c>
      <c r="N56" s="33">
        <v>0</v>
      </c>
    </row>
    <row r="57" spans="1:14" s="36" customFormat="1" ht="27" customHeight="1" x14ac:dyDescent="0.3">
      <c r="A57" s="59"/>
      <c r="B57" s="16" t="s">
        <v>19</v>
      </c>
      <c r="C57" s="17" t="s">
        <v>86</v>
      </c>
      <c r="D57" s="67"/>
      <c r="E57" s="68"/>
      <c r="F57" s="69"/>
      <c r="G57" s="20">
        <f>SUM(G58:G60)</f>
        <v>42310707.929999992</v>
      </c>
      <c r="H57" s="20">
        <f>SUM(H58:H60)</f>
        <v>56877246.519999996</v>
      </c>
      <c r="I57" s="20">
        <f t="shared" si="2"/>
        <v>-14566538.590000004</v>
      </c>
      <c r="J57" s="21">
        <f t="shared" si="3"/>
        <v>-0.25610484826964869</v>
      </c>
      <c r="N57" s="20">
        <v>42310707.929999992</v>
      </c>
    </row>
    <row r="58" spans="1:14" s="36" customFormat="1" ht="27" customHeight="1" x14ac:dyDescent="0.3">
      <c r="A58" s="59"/>
      <c r="B58" s="16"/>
      <c r="C58" s="17"/>
      <c r="D58" s="30" t="s">
        <v>12</v>
      </c>
      <c r="E58" s="66" t="s">
        <v>87</v>
      </c>
      <c r="F58" s="69"/>
      <c r="G58" s="33">
        <v>40172419.899999999</v>
      </c>
      <c r="H58" s="33">
        <v>55138057.799999997</v>
      </c>
      <c r="I58" s="20">
        <f t="shared" si="2"/>
        <v>-14965637.899999999</v>
      </c>
      <c r="J58" s="21">
        <f t="shared" si="3"/>
        <v>-0.27142120156433946</v>
      </c>
      <c r="N58" s="33">
        <v>40172419.899999999</v>
      </c>
    </row>
    <row r="59" spans="1:14" s="36" customFormat="1" ht="27" customHeight="1" x14ac:dyDescent="0.3">
      <c r="A59" s="59"/>
      <c r="B59" s="70"/>
      <c r="C59" s="30"/>
      <c r="D59" s="30" t="s">
        <v>14</v>
      </c>
      <c r="E59" s="66" t="s">
        <v>88</v>
      </c>
      <c r="F59" s="69"/>
      <c r="G59" s="33">
        <v>1621656.5899999999</v>
      </c>
      <c r="H59" s="33">
        <v>1262454.3999999999</v>
      </c>
      <c r="I59" s="20">
        <f t="shared" si="2"/>
        <v>359202.18999999994</v>
      </c>
      <c r="J59" s="21">
        <f t="shared" si="3"/>
        <v>0.28452686291085044</v>
      </c>
      <c r="N59" s="33">
        <v>1621656.5899999999</v>
      </c>
    </row>
    <row r="60" spans="1:14" s="36" customFormat="1" ht="27" customHeight="1" x14ac:dyDescent="0.3">
      <c r="A60" s="59"/>
      <c r="B60" s="70"/>
      <c r="C60" s="30"/>
      <c r="D60" s="30" t="s">
        <v>27</v>
      </c>
      <c r="E60" s="66" t="s">
        <v>89</v>
      </c>
      <c r="F60" s="69"/>
      <c r="G60" s="33">
        <v>516631.44</v>
      </c>
      <c r="H60" s="33">
        <v>476734.32</v>
      </c>
      <c r="I60" s="20">
        <f t="shared" si="2"/>
        <v>39897.119999999995</v>
      </c>
      <c r="J60" s="21">
        <f t="shared" si="3"/>
        <v>8.368837385149866E-2</v>
      </c>
      <c r="N60" s="33">
        <v>516631.44</v>
      </c>
    </row>
    <row r="61" spans="1:14" s="36" customFormat="1" ht="27" customHeight="1" x14ac:dyDescent="0.3">
      <c r="A61" s="59"/>
      <c r="B61" s="16" t="s">
        <v>21</v>
      </c>
      <c r="C61" s="71" t="s">
        <v>90</v>
      </c>
      <c r="D61" s="30"/>
      <c r="E61" s="72"/>
      <c r="F61" s="73"/>
      <c r="G61" s="19">
        <v>14721655.310000001</v>
      </c>
      <c r="H61" s="19">
        <v>15022603.659999998</v>
      </c>
      <c r="I61" s="20">
        <f t="shared" si="2"/>
        <v>-300948.34999999776</v>
      </c>
      <c r="J61" s="21">
        <f t="shared" si="3"/>
        <v>-2.0033035338695597E-2</v>
      </c>
      <c r="N61" s="19">
        <v>14721655.310000001</v>
      </c>
    </row>
    <row r="62" spans="1:14" s="14" customFormat="1" ht="27" customHeight="1" x14ac:dyDescent="0.3">
      <c r="A62" s="59"/>
      <c r="B62" s="16" t="s">
        <v>23</v>
      </c>
      <c r="C62" s="71" t="s">
        <v>91</v>
      </c>
      <c r="D62" s="16"/>
      <c r="E62" s="68"/>
      <c r="F62" s="69"/>
      <c r="G62" s="19">
        <v>4232957.0199999996</v>
      </c>
      <c r="H62" s="19">
        <v>5101911.2299999995</v>
      </c>
      <c r="I62" s="20">
        <f t="shared" si="2"/>
        <v>-868954.21</v>
      </c>
      <c r="J62" s="21">
        <f t="shared" si="3"/>
        <v>-0.17031935108757273</v>
      </c>
      <c r="N62" s="19">
        <v>4232957.0199999996</v>
      </c>
    </row>
    <row r="63" spans="1:14" s="14" customFormat="1" ht="27" customHeight="1" x14ac:dyDescent="0.3">
      <c r="A63" s="59"/>
      <c r="B63" s="16" t="s">
        <v>25</v>
      </c>
      <c r="C63" s="71" t="s">
        <v>92</v>
      </c>
      <c r="D63" s="61"/>
      <c r="E63" s="71"/>
      <c r="F63" s="73"/>
      <c r="G63" s="20">
        <f>SUM(G64:G68)</f>
        <v>294794926.33999997</v>
      </c>
      <c r="H63" s="20">
        <f>SUM(H64:H68)</f>
        <v>293183708.25</v>
      </c>
      <c r="I63" s="20">
        <f t="shared" si="2"/>
        <v>1611218.0899999738</v>
      </c>
      <c r="J63" s="21">
        <f t="shared" si="3"/>
        <v>5.4955921651215212E-3</v>
      </c>
      <c r="N63" s="20">
        <v>294794926.33999997</v>
      </c>
    </row>
    <row r="64" spans="1:14" s="36" customFormat="1" ht="27" customHeight="1" x14ac:dyDescent="0.3">
      <c r="A64" s="59"/>
      <c r="B64" s="30"/>
      <c r="C64" s="72"/>
      <c r="D64" s="30" t="s">
        <v>12</v>
      </c>
      <c r="E64" s="31" t="s">
        <v>93</v>
      </c>
      <c r="F64" s="74"/>
      <c r="G64" s="33">
        <v>100298470.59</v>
      </c>
      <c r="H64" s="33">
        <v>102308501.72</v>
      </c>
      <c r="I64" s="34">
        <f t="shared" si="2"/>
        <v>-2010031.1299999952</v>
      </c>
      <c r="J64" s="35">
        <f t="shared" si="3"/>
        <v>-1.9646765383204316E-2</v>
      </c>
      <c r="N64" s="33">
        <v>100298470.59</v>
      </c>
    </row>
    <row r="65" spans="1:14" s="36" customFormat="1" ht="27" customHeight="1" x14ac:dyDescent="0.3">
      <c r="A65" s="59"/>
      <c r="B65" s="30"/>
      <c r="C65" s="72"/>
      <c r="D65" s="30" t="s">
        <v>14</v>
      </c>
      <c r="E65" s="31" t="s">
        <v>94</v>
      </c>
      <c r="F65" s="74"/>
      <c r="G65" s="33">
        <v>11145076.210000001</v>
      </c>
      <c r="H65" s="33">
        <v>11123613.65</v>
      </c>
      <c r="I65" s="34">
        <f t="shared" si="2"/>
        <v>21462.560000000522</v>
      </c>
      <c r="J65" s="35">
        <f t="shared" si="3"/>
        <v>1.929459317386533E-3</v>
      </c>
      <c r="N65" s="33">
        <v>11145076.210000001</v>
      </c>
    </row>
    <row r="66" spans="1:14" s="36" customFormat="1" ht="27" customHeight="1" x14ac:dyDescent="0.3">
      <c r="A66" s="59"/>
      <c r="B66" s="30"/>
      <c r="C66" s="72"/>
      <c r="D66" s="30" t="s">
        <v>27</v>
      </c>
      <c r="E66" s="31" t="s">
        <v>95</v>
      </c>
      <c r="F66" s="74"/>
      <c r="G66" s="33">
        <v>134668167.22999999</v>
      </c>
      <c r="H66" s="33">
        <v>130779693.23999999</v>
      </c>
      <c r="I66" s="34">
        <f t="shared" si="2"/>
        <v>3888473.9899999946</v>
      </c>
      <c r="J66" s="35">
        <f t="shared" si="3"/>
        <v>2.9733010482476604E-2</v>
      </c>
      <c r="N66" s="33">
        <v>134668167.22999999</v>
      </c>
    </row>
    <row r="67" spans="1:14" s="36" customFormat="1" ht="27" customHeight="1" x14ac:dyDescent="0.3">
      <c r="A67" s="59"/>
      <c r="B67" s="30"/>
      <c r="C67" s="72"/>
      <c r="D67" s="30" t="s">
        <v>33</v>
      </c>
      <c r="E67" s="31" t="s">
        <v>96</v>
      </c>
      <c r="F67" s="74"/>
      <c r="G67" s="33">
        <v>4596191.2300000004</v>
      </c>
      <c r="H67" s="33">
        <v>4868536.7200000007</v>
      </c>
      <c r="I67" s="34">
        <f t="shared" si="2"/>
        <v>-272345.49000000022</v>
      </c>
      <c r="J67" s="35">
        <f t="shared" si="3"/>
        <v>-5.5939906724170749E-2</v>
      </c>
      <c r="N67" s="33">
        <v>4596191.2300000004</v>
      </c>
    </row>
    <row r="68" spans="1:14" s="36" customFormat="1" ht="27" customHeight="1" x14ac:dyDescent="0.3">
      <c r="A68" s="59"/>
      <c r="B68" s="30"/>
      <c r="C68" s="72"/>
      <c r="D68" s="30" t="s">
        <v>60</v>
      </c>
      <c r="E68" s="31" t="s">
        <v>97</v>
      </c>
      <c r="F68" s="74"/>
      <c r="G68" s="33">
        <v>44087021.079999998</v>
      </c>
      <c r="H68" s="33">
        <v>44103362.920000002</v>
      </c>
      <c r="I68" s="34">
        <f t="shared" si="2"/>
        <v>-16341.840000003576</v>
      </c>
      <c r="J68" s="35">
        <f t="shared" si="3"/>
        <v>-3.7053500953309108E-4</v>
      </c>
      <c r="N68" s="33">
        <v>44087021.079999998</v>
      </c>
    </row>
    <row r="69" spans="1:14" s="36" customFormat="1" ht="27" customHeight="1" x14ac:dyDescent="0.3">
      <c r="A69" s="59"/>
      <c r="B69" s="16" t="s">
        <v>43</v>
      </c>
      <c r="C69" s="71" t="s">
        <v>98</v>
      </c>
      <c r="D69" s="75"/>
      <c r="E69" s="68"/>
      <c r="F69" s="69"/>
      <c r="G69" s="20">
        <v>2438488.96</v>
      </c>
      <c r="H69" s="33">
        <v>2053598.6400000001</v>
      </c>
      <c r="I69" s="20">
        <f t="shared" si="2"/>
        <v>384890.31999999983</v>
      </c>
      <c r="J69" s="21">
        <f t="shared" si="3"/>
        <v>0.18742236798520659</v>
      </c>
      <c r="N69" s="20">
        <v>2438488.96</v>
      </c>
    </row>
    <row r="70" spans="1:14" s="14" customFormat="1" ht="27" customHeight="1" x14ac:dyDescent="0.3">
      <c r="A70" s="59"/>
      <c r="B70" s="16" t="s">
        <v>45</v>
      </c>
      <c r="C70" s="71" t="s">
        <v>99</v>
      </c>
      <c r="D70" s="61"/>
      <c r="E70" s="71"/>
      <c r="F70" s="73"/>
      <c r="G70" s="20">
        <f>SUM(G71:G73)</f>
        <v>14600316.960000001</v>
      </c>
      <c r="H70" s="20">
        <f>SUM(H71:H73)</f>
        <v>15772697.700000001</v>
      </c>
      <c r="I70" s="20">
        <f t="shared" si="2"/>
        <v>-1172380.7400000002</v>
      </c>
      <c r="J70" s="21">
        <f t="shared" si="3"/>
        <v>-7.4329754002703044E-2</v>
      </c>
      <c r="N70" s="20">
        <v>14600316.960000001</v>
      </c>
    </row>
    <row r="71" spans="1:14" s="36" customFormat="1" ht="27" customHeight="1" x14ac:dyDescent="0.3">
      <c r="A71" s="59"/>
      <c r="B71" s="30"/>
      <c r="C71" s="72"/>
      <c r="D71" s="30" t="s">
        <v>12</v>
      </c>
      <c r="E71" s="31" t="s">
        <v>100</v>
      </c>
      <c r="F71" s="74"/>
      <c r="G71" s="33">
        <v>1173037.68</v>
      </c>
      <c r="H71" s="33">
        <v>1244928.4899999998</v>
      </c>
      <c r="I71" s="34">
        <f t="shared" si="2"/>
        <v>-71890.809999999823</v>
      </c>
      <c r="J71" s="35">
        <f t="shared" si="3"/>
        <v>-5.7746939344283009E-2</v>
      </c>
      <c r="N71" s="33">
        <v>1173037.68</v>
      </c>
    </row>
    <row r="72" spans="1:14" s="14" customFormat="1" ht="27" customHeight="1" x14ac:dyDescent="0.3">
      <c r="A72" s="52"/>
      <c r="B72" s="16"/>
      <c r="C72" s="71"/>
      <c r="D72" s="30" t="s">
        <v>14</v>
      </c>
      <c r="E72" s="31" t="s">
        <v>101</v>
      </c>
      <c r="F72" s="73"/>
      <c r="G72" s="33">
        <v>8767835.4900000002</v>
      </c>
      <c r="H72" s="33">
        <v>8976032.0300000012</v>
      </c>
      <c r="I72" s="33">
        <f t="shared" si="2"/>
        <v>-208196.54000000097</v>
      </c>
      <c r="J72" s="21">
        <f t="shared" si="3"/>
        <v>-2.3194718925262228E-2</v>
      </c>
      <c r="N72" s="33">
        <v>8767835.4900000002</v>
      </c>
    </row>
    <row r="73" spans="1:14" s="14" customFormat="1" ht="27" customHeight="1" x14ac:dyDescent="0.3">
      <c r="A73" s="52"/>
      <c r="B73" s="16"/>
      <c r="C73" s="71"/>
      <c r="D73" s="30" t="s">
        <v>27</v>
      </c>
      <c r="E73" s="31" t="s">
        <v>102</v>
      </c>
      <c r="F73" s="73"/>
      <c r="G73" s="33">
        <v>4659443.790000001</v>
      </c>
      <c r="H73" s="33">
        <v>5551737.1799999997</v>
      </c>
      <c r="I73" s="20">
        <f t="shared" si="2"/>
        <v>-892293.38999999873</v>
      </c>
      <c r="J73" s="21">
        <f t="shared" si="3"/>
        <v>-0.16072327652945537</v>
      </c>
      <c r="N73" s="33">
        <v>4659443.790000001</v>
      </c>
    </row>
    <row r="74" spans="1:14" s="14" customFormat="1" ht="27" customHeight="1" x14ac:dyDescent="0.3">
      <c r="A74" s="52"/>
      <c r="B74" s="16" t="s">
        <v>47</v>
      </c>
      <c r="C74" s="71" t="s">
        <v>103</v>
      </c>
      <c r="D74" s="61"/>
      <c r="E74" s="71"/>
      <c r="F74" s="73"/>
      <c r="G74" s="19">
        <v>1524163.57</v>
      </c>
      <c r="H74" s="19">
        <v>738702.83</v>
      </c>
      <c r="I74" s="20">
        <f t="shared" si="2"/>
        <v>785460.74000000011</v>
      </c>
      <c r="J74" s="21">
        <f t="shared" si="3"/>
        <v>1.0632973207913663</v>
      </c>
      <c r="N74" s="19">
        <v>1524163.57</v>
      </c>
    </row>
    <row r="75" spans="1:14" s="14" customFormat="1" ht="27" customHeight="1" x14ac:dyDescent="0.3">
      <c r="A75" s="52"/>
      <c r="B75" s="16" t="s">
        <v>104</v>
      </c>
      <c r="C75" s="71" t="s">
        <v>105</v>
      </c>
      <c r="D75" s="61"/>
      <c r="E75" s="71"/>
      <c r="F75" s="73"/>
      <c r="G75" s="20">
        <f>SUM(G76:G77)</f>
        <v>-2820608.4599999995</v>
      </c>
      <c r="H75" s="20">
        <f>SUM(H76:H77)</f>
        <v>4792304.0800000019</v>
      </c>
      <c r="I75" s="20">
        <f t="shared" si="2"/>
        <v>-7612912.540000001</v>
      </c>
      <c r="J75" s="21">
        <f t="shared" si="3"/>
        <v>-1.5885704272755576</v>
      </c>
      <c r="N75" s="20">
        <v>-2820608.4599999995</v>
      </c>
    </row>
    <row r="76" spans="1:14" s="36" customFormat="1" ht="27" customHeight="1" x14ac:dyDescent="0.3">
      <c r="A76" s="76"/>
      <c r="B76" s="65"/>
      <c r="C76" s="72"/>
      <c r="D76" s="30" t="s">
        <v>12</v>
      </c>
      <c r="E76" s="72" t="s">
        <v>106</v>
      </c>
      <c r="F76" s="74"/>
      <c r="G76" s="33">
        <v>-2772058.6599999997</v>
      </c>
      <c r="H76" s="33">
        <v>4718234.8900000015</v>
      </c>
      <c r="I76" s="34">
        <f t="shared" si="2"/>
        <v>-7490293.5500000007</v>
      </c>
      <c r="J76" s="35">
        <f t="shared" si="3"/>
        <v>-1.587520274981477</v>
      </c>
      <c r="N76" s="33">
        <v>-2772058.6599999997</v>
      </c>
    </row>
    <row r="77" spans="1:14" s="36" customFormat="1" ht="27" customHeight="1" x14ac:dyDescent="0.3">
      <c r="A77" s="76"/>
      <c r="B77" s="65"/>
      <c r="C77" s="72"/>
      <c r="D77" s="30" t="s">
        <v>14</v>
      </c>
      <c r="E77" s="72" t="s">
        <v>107</v>
      </c>
      <c r="F77" s="74"/>
      <c r="G77" s="33">
        <v>-48549.8</v>
      </c>
      <c r="H77" s="33">
        <v>74069.19</v>
      </c>
      <c r="I77" s="34">
        <f t="shared" si="2"/>
        <v>-122618.99</v>
      </c>
      <c r="J77" s="35">
        <f t="shared" si="3"/>
        <v>-1.6554655181189373</v>
      </c>
      <c r="N77" s="33">
        <v>-48549.8</v>
      </c>
    </row>
    <row r="78" spans="1:14" s="14" customFormat="1" ht="27" customHeight="1" x14ac:dyDescent="0.3">
      <c r="A78" s="76"/>
      <c r="B78" s="16" t="s">
        <v>108</v>
      </c>
      <c r="C78" s="71" t="s">
        <v>109</v>
      </c>
      <c r="D78" s="61"/>
      <c r="E78" s="71"/>
      <c r="F78" s="73"/>
      <c r="G78" s="20">
        <f>SUM(G79:G82)</f>
        <v>10832291.33</v>
      </c>
      <c r="H78" s="20">
        <f>SUM(H79:H82)</f>
        <v>20474919.719999999</v>
      </c>
      <c r="I78" s="20">
        <f t="shared" si="2"/>
        <v>-9642628.3899999987</v>
      </c>
      <c r="J78" s="21">
        <f t="shared" si="3"/>
        <v>-0.4709482880453511</v>
      </c>
      <c r="N78" s="20">
        <v>10832291.33</v>
      </c>
    </row>
    <row r="79" spans="1:14" s="36" customFormat="1" ht="27" customHeight="1" x14ac:dyDescent="0.3">
      <c r="A79" s="76"/>
      <c r="B79" s="65"/>
      <c r="C79" s="72"/>
      <c r="D79" s="30" t="s">
        <v>12</v>
      </c>
      <c r="E79" s="72" t="s">
        <v>110</v>
      </c>
      <c r="F79" s="74"/>
      <c r="G79" s="33">
        <v>2777447.52</v>
      </c>
      <c r="H79" s="33">
        <v>4049797.85</v>
      </c>
      <c r="I79" s="34">
        <f t="shared" si="2"/>
        <v>-1272350.33</v>
      </c>
      <c r="J79" s="35">
        <f t="shared" si="3"/>
        <v>-0.31417625697045598</v>
      </c>
      <c r="N79" s="33">
        <v>2777447.52</v>
      </c>
    </row>
    <row r="80" spans="1:14" s="36" customFormat="1" ht="27" customHeight="1" x14ac:dyDescent="0.3">
      <c r="A80" s="76"/>
      <c r="B80" s="65"/>
      <c r="C80" s="72"/>
      <c r="D80" s="30" t="s">
        <v>14</v>
      </c>
      <c r="E80" s="72" t="s">
        <v>111</v>
      </c>
      <c r="F80" s="74"/>
      <c r="G80" s="33">
        <v>808353.26</v>
      </c>
      <c r="H80" s="33">
        <v>785387.26</v>
      </c>
      <c r="I80" s="34">
        <f t="shared" si="2"/>
        <v>22966</v>
      </c>
      <c r="J80" s="35">
        <f t="shared" si="3"/>
        <v>2.9241625335251809E-2</v>
      </c>
      <c r="N80" s="33">
        <v>808353.26</v>
      </c>
    </row>
    <row r="81" spans="1:14" s="36" customFormat="1" ht="27" customHeight="1" x14ac:dyDescent="0.3">
      <c r="A81" s="76"/>
      <c r="B81" s="65"/>
      <c r="C81" s="72"/>
      <c r="D81" s="30" t="s">
        <v>27</v>
      </c>
      <c r="E81" s="72" t="s">
        <v>112</v>
      </c>
      <c r="F81" s="74"/>
      <c r="G81" s="33">
        <v>1798973.1300000001</v>
      </c>
      <c r="H81" s="33">
        <v>8181511.6099999994</v>
      </c>
      <c r="I81" s="34">
        <f t="shared" si="2"/>
        <v>-6382538.4799999995</v>
      </c>
      <c r="J81" s="35">
        <f t="shared" si="3"/>
        <v>-0.78011726735177245</v>
      </c>
      <c r="N81" s="33">
        <v>1798973.1300000001</v>
      </c>
    </row>
    <row r="82" spans="1:14" s="36" customFormat="1" ht="27" customHeight="1" x14ac:dyDescent="0.3">
      <c r="A82" s="76"/>
      <c r="B82" s="65"/>
      <c r="C82" s="72"/>
      <c r="D82" s="30" t="s">
        <v>33</v>
      </c>
      <c r="E82" s="72" t="s">
        <v>113</v>
      </c>
      <c r="F82" s="74"/>
      <c r="G82" s="33">
        <v>5447517.4199999999</v>
      </c>
      <c r="H82" s="33">
        <v>7458223</v>
      </c>
      <c r="I82" s="34">
        <f t="shared" si="2"/>
        <v>-2010705.58</v>
      </c>
      <c r="J82" s="35">
        <f t="shared" si="3"/>
        <v>-0.26959579781940013</v>
      </c>
      <c r="N82" s="33">
        <v>5447517.4199999999</v>
      </c>
    </row>
    <row r="83" spans="1:14" s="14" customFormat="1" ht="27" customHeight="1" x14ac:dyDescent="0.3">
      <c r="A83" s="56"/>
      <c r="B83" s="108" t="s">
        <v>114</v>
      </c>
      <c r="C83" s="108"/>
      <c r="D83" s="108"/>
      <c r="E83" s="108"/>
      <c r="F83" s="109"/>
      <c r="G83" s="57">
        <f>G36+G39+G57+G61+G62+G63+G69+G70+G74+G75+G78</f>
        <v>1339109889.8099995</v>
      </c>
      <c r="H83" s="57">
        <f>H36+H39+H57+H61+H62+H63+H69+H70+H74+H75+H78</f>
        <v>1350903038.5200002</v>
      </c>
      <c r="I83" s="57">
        <f t="shared" si="2"/>
        <v>-11793148.710000753</v>
      </c>
      <c r="J83" s="58">
        <f t="shared" si="3"/>
        <v>-8.7298261782880384E-3</v>
      </c>
      <c r="N83" s="57">
        <v>1339109889.8099995</v>
      </c>
    </row>
    <row r="84" spans="1:14" s="36" customFormat="1" ht="9" customHeight="1" thickBot="1" x14ac:dyDescent="0.35">
      <c r="A84" s="76"/>
      <c r="B84" s="30"/>
      <c r="C84" s="72"/>
      <c r="D84" s="66"/>
      <c r="E84" s="72"/>
      <c r="F84" s="74"/>
      <c r="G84" s="33"/>
      <c r="H84" s="33"/>
      <c r="I84" s="34"/>
      <c r="J84" s="35"/>
      <c r="N84" s="33"/>
    </row>
    <row r="85" spans="1:14" s="79" customFormat="1" ht="27" customHeight="1" thickTop="1" thickBot="1" x14ac:dyDescent="0.35">
      <c r="A85" s="110" t="s">
        <v>115</v>
      </c>
      <c r="B85" s="111"/>
      <c r="C85" s="111"/>
      <c r="D85" s="111"/>
      <c r="E85" s="111"/>
      <c r="F85" s="112"/>
      <c r="G85" s="77">
        <f>G33-G83</f>
        <v>15678999.830000877</v>
      </c>
      <c r="H85" s="77">
        <f>H33-H83</f>
        <v>20113425.559999943</v>
      </c>
      <c r="I85" s="77">
        <f>G85-H85</f>
        <v>-4434425.7299990654</v>
      </c>
      <c r="J85" s="78">
        <f>IF(H85=0,"-    ",I85/H85)</f>
        <v>-0.22047093453926195</v>
      </c>
      <c r="N85" s="77">
        <f>N33-N83</f>
        <v>15678999.830000877</v>
      </c>
    </row>
    <row r="86" spans="1:14" s="79" customFormat="1" ht="9" customHeight="1" thickTop="1" x14ac:dyDescent="0.3">
      <c r="A86" s="80"/>
      <c r="B86" s="81"/>
      <c r="C86" s="81"/>
      <c r="D86" s="82"/>
      <c r="E86" s="83"/>
      <c r="F86" s="84"/>
      <c r="G86" s="85"/>
      <c r="H86" s="85"/>
      <c r="I86" s="86"/>
      <c r="J86" s="87"/>
      <c r="N86" s="85"/>
    </row>
    <row r="87" spans="1:14" s="14" customFormat="1" ht="27" customHeight="1" x14ac:dyDescent="0.3">
      <c r="A87" s="15" t="s">
        <v>116</v>
      </c>
      <c r="B87" s="60" t="s">
        <v>117</v>
      </c>
      <c r="C87" s="61"/>
      <c r="D87" s="60"/>
      <c r="E87" s="71"/>
      <c r="F87" s="73"/>
      <c r="G87" s="19"/>
      <c r="H87" s="19"/>
      <c r="I87" s="20"/>
      <c r="J87" s="21"/>
      <c r="N87" s="19"/>
    </row>
    <row r="88" spans="1:14" s="14" customFormat="1" ht="27" customHeight="1" x14ac:dyDescent="0.3">
      <c r="A88" s="52"/>
      <c r="B88" s="16" t="s">
        <v>10</v>
      </c>
      <c r="C88" s="71" t="s">
        <v>118</v>
      </c>
      <c r="D88" s="61"/>
      <c r="E88" s="71"/>
      <c r="F88" s="73"/>
      <c r="G88" s="19">
        <v>5249.83</v>
      </c>
      <c r="H88" s="19">
        <v>4645.6400000000003</v>
      </c>
      <c r="I88" s="20">
        <f>G88-H88</f>
        <v>604.1899999999996</v>
      </c>
      <c r="J88" s="21">
        <f>IF(H88=0,"-    ",I88/H88)</f>
        <v>0.13005527763666569</v>
      </c>
      <c r="N88" s="19">
        <v>0</v>
      </c>
    </row>
    <row r="89" spans="1:14" s="14" customFormat="1" ht="27" customHeight="1" x14ac:dyDescent="0.3">
      <c r="A89" s="52"/>
      <c r="B89" s="16" t="s">
        <v>17</v>
      </c>
      <c r="C89" s="71" t="s">
        <v>119</v>
      </c>
      <c r="D89" s="61"/>
      <c r="E89" s="71"/>
      <c r="F89" s="73"/>
      <c r="G89" s="19">
        <v>1464149</v>
      </c>
      <c r="H89" s="19">
        <v>1663611.6099999999</v>
      </c>
      <c r="I89" s="20">
        <f>G89-H89</f>
        <v>-199462.60999999987</v>
      </c>
      <c r="J89" s="21">
        <f>IF(H89=0,"-    ",I89/H89)</f>
        <v>-0.11989734190422</v>
      </c>
      <c r="N89" s="19">
        <v>0</v>
      </c>
    </row>
    <row r="90" spans="1:14" s="14" customFormat="1" ht="27" customHeight="1" x14ac:dyDescent="0.3">
      <c r="A90" s="56"/>
      <c r="B90" s="108" t="s">
        <v>120</v>
      </c>
      <c r="C90" s="108"/>
      <c r="D90" s="108"/>
      <c r="E90" s="108"/>
      <c r="F90" s="109"/>
      <c r="G90" s="57">
        <f>+G88-G89</f>
        <v>-1458899.17</v>
      </c>
      <c r="H90" s="57">
        <f>+H88-H89</f>
        <v>-1658965.97</v>
      </c>
      <c r="I90" s="57">
        <f>G90-H90</f>
        <v>200066.80000000005</v>
      </c>
      <c r="J90" s="58">
        <f>IF(H90=0,"-    ",I90/H90)</f>
        <v>-0.12059728988895417</v>
      </c>
      <c r="N90" s="57">
        <f>+N88-N89</f>
        <v>0</v>
      </c>
    </row>
    <row r="91" spans="1:14" s="36" customFormat="1" ht="9" customHeight="1" x14ac:dyDescent="0.3">
      <c r="A91" s="59"/>
      <c r="B91" s="30"/>
      <c r="C91" s="72"/>
      <c r="D91" s="64"/>
      <c r="E91" s="72"/>
      <c r="F91" s="74"/>
      <c r="G91" s="33"/>
      <c r="H91" s="33"/>
      <c r="I91" s="34"/>
      <c r="J91" s="35"/>
      <c r="N91" s="33"/>
    </row>
    <row r="92" spans="1:14" s="14" customFormat="1" ht="27" customHeight="1" x14ac:dyDescent="0.3">
      <c r="A92" s="15" t="s">
        <v>121</v>
      </c>
      <c r="B92" s="60" t="s">
        <v>122</v>
      </c>
      <c r="C92" s="61"/>
      <c r="D92" s="17"/>
      <c r="E92" s="71"/>
      <c r="F92" s="73"/>
      <c r="G92" s="19"/>
      <c r="H92" s="19"/>
      <c r="I92" s="20"/>
      <c r="J92" s="21"/>
      <c r="N92" s="19"/>
    </row>
    <row r="93" spans="1:14" s="14" customFormat="1" ht="27" customHeight="1" x14ac:dyDescent="0.3">
      <c r="A93" s="52"/>
      <c r="B93" s="16" t="s">
        <v>10</v>
      </c>
      <c r="C93" s="60" t="s">
        <v>123</v>
      </c>
      <c r="D93" s="61"/>
      <c r="E93" s="17"/>
      <c r="F93" s="18"/>
      <c r="G93" s="19">
        <v>0</v>
      </c>
      <c r="H93" s="19">
        <v>0</v>
      </c>
      <c r="I93" s="20">
        <f>G93-H93</f>
        <v>0</v>
      </c>
      <c r="J93" s="21" t="str">
        <f>IF(H93=0,"-    ",I93/H93)</f>
        <v xml:space="preserve">-    </v>
      </c>
      <c r="N93" s="19">
        <v>0</v>
      </c>
    </row>
    <row r="94" spans="1:14" s="14" customFormat="1" ht="27" customHeight="1" x14ac:dyDescent="0.3">
      <c r="A94" s="52"/>
      <c r="B94" s="16" t="s">
        <v>17</v>
      </c>
      <c r="C94" s="60" t="s">
        <v>124</v>
      </c>
      <c r="D94" s="61"/>
      <c r="E94" s="17"/>
      <c r="F94" s="18"/>
      <c r="G94" s="19">
        <v>-11113.61</v>
      </c>
      <c r="H94" s="19">
        <v>-800</v>
      </c>
      <c r="I94" s="20">
        <f>G94-H94</f>
        <v>-10313.61</v>
      </c>
      <c r="J94" s="21">
        <f>IF(H94=0,"-    ",I94/H94)</f>
        <v>12.8920125</v>
      </c>
      <c r="N94" s="19">
        <v>0</v>
      </c>
    </row>
    <row r="95" spans="1:14" s="14" customFormat="1" ht="27" customHeight="1" x14ac:dyDescent="0.3">
      <c r="A95" s="56"/>
      <c r="B95" s="108" t="s">
        <v>125</v>
      </c>
      <c r="C95" s="108"/>
      <c r="D95" s="108"/>
      <c r="E95" s="108"/>
      <c r="F95" s="109"/>
      <c r="G95" s="88">
        <f>G93+G94</f>
        <v>-11113.61</v>
      </c>
      <c r="H95" s="88">
        <f>H93+H94</f>
        <v>-800</v>
      </c>
      <c r="I95" s="57">
        <f>G95-H95</f>
        <v>-10313.61</v>
      </c>
      <c r="J95" s="58">
        <f>IF(H95=0,"-    ",I95/H95)</f>
        <v>12.8920125</v>
      </c>
      <c r="N95" s="88">
        <f>N93+N94</f>
        <v>0</v>
      </c>
    </row>
    <row r="96" spans="1:14" s="36" customFormat="1" ht="9" customHeight="1" x14ac:dyDescent="0.3">
      <c r="A96" s="59"/>
      <c r="B96" s="30"/>
      <c r="C96" s="66"/>
      <c r="D96" s="64"/>
      <c r="E96" s="31"/>
      <c r="F96" s="32"/>
      <c r="G96" s="33"/>
      <c r="H96" s="33"/>
      <c r="I96" s="34"/>
      <c r="J96" s="35"/>
      <c r="N96" s="33"/>
    </row>
    <row r="97" spans="1:14" s="14" customFormat="1" ht="27" customHeight="1" x14ac:dyDescent="0.3">
      <c r="A97" s="15" t="s">
        <v>126</v>
      </c>
      <c r="B97" s="60" t="s">
        <v>127</v>
      </c>
      <c r="C97" s="61"/>
      <c r="D97" s="17"/>
      <c r="E97" s="71"/>
      <c r="F97" s="73"/>
      <c r="G97" s="19"/>
      <c r="H97" s="19"/>
      <c r="I97" s="20"/>
      <c r="J97" s="21"/>
      <c r="N97" s="19"/>
    </row>
    <row r="98" spans="1:14" s="14" customFormat="1" ht="27" customHeight="1" x14ac:dyDescent="0.3">
      <c r="A98" s="52"/>
      <c r="B98" s="16" t="s">
        <v>10</v>
      </c>
      <c r="C98" s="60" t="s">
        <v>128</v>
      </c>
      <c r="D98" s="61"/>
      <c r="E98" s="17"/>
      <c r="F98" s="18"/>
      <c r="G98" s="20">
        <f>SUM(G99:G100)</f>
        <v>8167904.8799999999</v>
      </c>
      <c r="H98" s="20">
        <f>SUM(H99:H100)</f>
        <v>6941317.5899999999</v>
      </c>
      <c r="I98" s="20">
        <f t="shared" ref="I98:I104" si="4">G98-H98</f>
        <v>1226587.29</v>
      </c>
      <c r="J98" s="21">
        <f t="shared" ref="J98:J104" si="5">IF(H98=0,"-    ",I98/H98)</f>
        <v>0.17670813560916468</v>
      </c>
      <c r="N98" s="20">
        <f>SUM(N99:N100)</f>
        <v>0</v>
      </c>
    </row>
    <row r="99" spans="1:14" s="36" customFormat="1" ht="27" customHeight="1" x14ac:dyDescent="0.3">
      <c r="A99" s="59"/>
      <c r="B99" s="65"/>
      <c r="C99" s="72"/>
      <c r="D99" s="30" t="s">
        <v>12</v>
      </c>
      <c r="E99" s="66" t="s">
        <v>129</v>
      </c>
      <c r="F99" s="74"/>
      <c r="G99" s="33">
        <v>0</v>
      </c>
      <c r="H99" s="33">
        <v>828</v>
      </c>
      <c r="I99" s="34">
        <f t="shared" si="4"/>
        <v>-828</v>
      </c>
      <c r="J99" s="35">
        <f t="shared" si="5"/>
        <v>-1</v>
      </c>
      <c r="N99" s="33">
        <v>0</v>
      </c>
    </row>
    <row r="100" spans="1:14" s="36" customFormat="1" ht="27" customHeight="1" x14ac:dyDescent="0.3">
      <c r="A100" s="59"/>
      <c r="B100" s="65"/>
      <c r="C100" s="72"/>
      <c r="D100" s="30" t="s">
        <v>14</v>
      </c>
      <c r="E100" s="72" t="s">
        <v>130</v>
      </c>
      <c r="F100" s="74"/>
      <c r="G100" s="33">
        <v>8167904.8799999999</v>
      </c>
      <c r="H100" s="33">
        <v>6940489.5899999999</v>
      </c>
      <c r="I100" s="34">
        <f t="shared" si="4"/>
        <v>1227415.29</v>
      </c>
      <c r="J100" s="35">
        <f t="shared" si="5"/>
        <v>0.17684851682055475</v>
      </c>
      <c r="N100" s="33">
        <v>0</v>
      </c>
    </row>
    <row r="101" spans="1:14" s="14" customFormat="1" ht="27" customHeight="1" x14ac:dyDescent="0.3">
      <c r="A101" s="52"/>
      <c r="B101" s="16" t="s">
        <v>17</v>
      </c>
      <c r="C101" s="60" t="s">
        <v>131</v>
      </c>
      <c r="D101" s="61"/>
      <c r="E101" s="17"/>
      <c r="F101" s="18"/>
      <c r="G101" s="20">
        <f>SUM(G102:G103)</f>
        <v>1329618.94</v>
      </c>
      <c r="H101" s="20">
        <f>SUM(H102:H103)</f>
        <v>4348324.54</v>
      </c>
      <c r="I101" s="20">
        <f t="shared" si="4"/>
        <v>-3018705.6</v>
      </c>
      <c r="J101" s="21">
        <f t="shared" si="5"/>
        <v>-0.69422269939400616</v>
      </c>
      <c r="N101" s="20">
        <f>SUM(N102:N103)</f>
        <v>0</v>
      </c>
    </row>
    <row r="102" spans="1:14" s="36" customFormat="1" ht="27" customHeight="1" x14ac:dyDescent="0.3">
      <c r="A102" s="59"/>
      <c r="B102" s="65"/>
      <c r="C102" s="72"/>
      <c r="D102" s="30" t="s">
        <v>12</v>
      </c>
      <c r="E102" s="66" t="s">
        <v>132</v>
      </c>
      <c r="F102" s="74"/>
      <c r="G102" s="33">
        <v>96160.48</v>
      </c>
      <c r="H102" s="33">
        <v>55786.25</v>
      </c>
      <c r="I102" s="34">
        <f t="shared" si="4"/>
        <v>40374.229999999996</v>
      </c>
      <c r="J102" s="35">
        <f t="shared" si="5"/>
        <v>0.72373084765511209</v>
      </c>
      <c r="N102" s="33">
        <v>0</v>
      </c>
    </row>
    <row r="103" spans="1:14" s="36" customFormat="1" ht="27" customHeight="1" x14ac:dyDescent="0.3">
      <c r="A103" s="59"/>
      <c r="B103" s="65"/>
      <c r="C103" s="72"/>
      <c r="D103" s="30" t="s">
        <v>14</v>
      </c>
      <c r="E103" s="72" t="s">
        <v>133</v>
      </c>
      <c r="F103" s="74"/>
      <c r="G103" s="33">
        <v>1233458.46</v>
      </c>
      <c r="H103" s="33">
        <v>4292538.29</v>
      </c>
      <c r="I103" s="34">
        <f t="shared" si="4"/>
        <v>-3059079.83</v>
      </c>
      <c r="J103" s="35">
        <f t="shared" si="5"/>
        <v>-0.71265056321722409</v>
      </c>
      <c r="N103" s="33">
        <v>0</v>
      </c>
    </row>
    <row r="104" spans="1:14" s="14" customFormat="1" ht="27" customHeight="1" x14ac:dyDescent="0.3">
      <c r="A104" s="56"/>
      <c r="B104" s="108" t="s">
        <v>134</v>
      </c>
      <c r="C104" s="108"/>
      <c r="D104" s="108"/>
      <c r="E104" s="108"/>
      <c r="F104" s="109"/>
      <c r="G104" s="57">
        <f>G98-G101</f>
        <v>6838285.9399999995</v>
      </c>
      <c r="H104" s="57">
        <f>H98-H101</f>
        <v>2592993.0499999998</v>
      </c>
      <c r="I104" s="57">
        <f t="shared" si="4"/>
        <v>4245292.8899999997</v>
      </c>
      <c r="J104" s="58">
        <f t="shared" si="5"/>
        <v>1.6372172266331373</v>
      </c>
      <c r="N104" s="57">
        <f>N98-N101</f>
        <v>0</v>
      </c>
    </row>
    <row r="105" spans="1:14" s="36" customFormat="1" ht="9" customHeight="1" thickBot="1" x14ac:dyDescent="0.35">
      <c r="A105" s="76"/>
      <c r="B105" s="30"/>
      <c r="C105" s="72"/>
      <c r="D105" s="66"/>
      <c r="E105" s="72"/>
      <c r="F105" s="74"/>
      <c r="G105" s="33"/>
      <c r="H105" s="33"/>
      <c r="I105" s="34"/>
      <c r="J105" s="35"/>
      <c r="N105" s="33"/>
    </row>
    <row r="106" spans="1:14" s="79" customFormat="1" ht="27" customHeight="1" thickTop="1" thickBot="1" x14ac:dyDescent="0.35">
      <c r="A106" s="110" t="s">
        <v>135</v>
      </c>
      <c r="B106" s="111"/>
      <c r="C106" s="111"/>
      <c r="D106" s="111"/>
      <c r="E106" s="111"/>
      <c r="F106" s="112"/>
      <c r="G106" s="77">
        <f>G85+G90+G95+G104</f>
        <v>21047272.990000878</v>
      </c>
      <c r="H106" s="77">
        <f>H85+H90+H95+H104</f>
        <v>21046652.639999945</v>
      </c>
      <c r="I106" s="77">
        <f>G106-H106</f>
        <v>620.35000093281269</v>
      </c>
      <c r="J106" s="78">
        <f>IF(H106=0,"-    ",I106/H106)</f>
        <v>2.947499593136319E-5</v>
      </c>
      <c r="N106" s="77">
        <f>N85+N90+N95+N104</f>
        <v>15678999.830000877</v>
      </c>
    </row>
    <row r="107" spans="1:14" s="79" customFormat="1" ht="9" customHeight="1" thickTop="1" x14ac:dyDescent="0.3">
      <c r="A107" s="80"/>
      <c r="B107" s="81"/>
      <c r="C107" s="81"/>
      <c r="D107" s="82"/>
      <c r="E107" s="83"/>
      <c r="F107" s="84"/>
      <c r="G107" s="85"/>
      <c r="H107" s="85"/>
      <c r="I107" s="86"/>
      <c r="J107" s="87"/>
      <c r="N107" s="85"/>
    </row>
    <row r="108" spans="1:14" s="14" customFormat="1" ht="27" customHeight="1" x14ac:dyDescent="0.3">
      <c r="A108" s="15" t="s">
        <v>136</v>
      </c>
      <c r="B108" s="60" t="s">
        <v>137</v>
      </c>
      <c r="C108" s="61"/>
      <c r="D108" s="60"/>
      <c r="E108" s="71"/>
      <c r="F108" s="73"/>
      <c r="G108" s="19"/>
      <c r="H108" s="19"/>
      <c r="I108" s="20"/>
      <c r="J108" s="21"/>
      <c r="N108" s="19"/>
    </row>
    <row r="109" spans="1:14" s="14" customFormat="1" ht="27" customHeight="1" x14ac:dyDescent="0.3">
      <c r="A109" s="52"/>
      <c r="B109" s="16" t="s">
        <v>10</v>
      </c>
      <c r="C109" s="71" t="s">
        <v>138</v>
      </c>
      <c r="D109" s="61"/>
      <c r="E109" s="71"/>
      <c r="F109" s="73"/>
      <c r="G109" s="20">
        <f>SUM(G110:G113)</f>
        <v>20816352.32</v>
      </c>
      <c r="H109" s="20">
        <f>SUM(H110:H113)</f>
        <v>19742727.219999999</v>
      </c>
      <c r="I109" s="20">
        <f t="shared" ref="I109:I116" si="6">G109-H109</f>
        <v>1073625.1000000015</v>
      </c>
      <c r="J109" s="21">
        <f t="shared" ref="J109:J116" si="7">IF(H109=0,"-    ",I109/H109)</f>
        <v>5.4380789849154468E-2</v>
      </c>
      <c r="N109" s="20">
        <f>SUM(N110:N113)</f>
        <v>0</v>
      </c>
    </row>
    <row r="110" spans="1:14" s="36" customFormat="1" ht="27" customHeight="1" x14ac:dyDescent="0.3">
      <c r="A110" s="76"/>
      <c r="B110" s="65"/>
      <c r="C110" s="72"/>
      <c r="D110" s="30" t="s">
        <v>12</v>
      </c>
      <c r="E110" s="72" t="s">
        <v>139</v>
      </c>
      <c r="F110" s="74"/>
      <c r="G110" s="33">
        <v>18749097.890000001</v>
      </c>
      <c r="H110" s="33">
        <v>17900978.780000001</v>
      </c>
      <c r="I110" s="34">
        <f t="shared" si="6"/>
        <v>848119.1099999994</v>
      </c>
      <c r="J110" s="35">
        <f t="shared" si="7"/>
        <v>4.737836519573816E-2</v>
      </c>
      <c r="N110" s="33">
        <v>0</v>
      </c>
    </row>
    <row r="111" spans="1:14" s="36" customFormat="1" ht="27" customHeight="1" x14ac:dyDescent="0.3">
      <c r="A111" s="76"/>
      <c r="B111" s="65"/>
      <c r="C111" s="72"/>
      <c r="D111" s="30" t="s">
        <v>14</v>
      </c>
      <c r="E111" s="72" t="s">
        <v>140</v>
      </c>
      <c r="F111" s="74"/>
      <c r="G111" s="33">
        <v>1799814.1799999997</v>
      </c>
      <c r="H111" s="33">
        <v>1544025.74</v>
      </c>
      <c r="I111" s="34">
        <f t="shared" si="6"/>
        <v>255788.43999999971</v>
      </c>
      <c r="J111" s="35">
        <f t="shared" si="7"/>
        <v>0.16566332631216349</v>
      </c>
      <c r="N111" s="33">
        <v>0</v>
      </c>
    </row>
    <row r="112" spans="1:14" s="36" customFormat="1" ht="27" customHeight="1" x14ac:dyDescent="0.3">
      <c r="A112" s="76"/>
      <c r="B112" s="65"/>
      <c r="C112" s="72"/>
      <c r="D112" s="30" t="s">
        <v>27</v>
      </c>
      <c r="E112" s="72" t="s">
        <v>141</v>
      </c>
      <c r="F112" s="74"/>
      <c r="G112" s="33">
        <v>267440.25</v>
      </c>
      <c r="H112" s="33">
        <v>297722.7</v>
      </c>
      <c r="I112" s="34">
        <f t="shared" si="6"/>
        <v>-30282.450000000012</v>
      </c>
      <c r="J112" s="35">
        <f t="shared" si="7"/>
        <v>-0.10171360799831525</v>
      </c>
      <c r="N112" s="33">
        <v>0</v>
      </c>
    </row>
    <row r="113" spans="1:14" s="36" customFormat="1" ht="27" customHeight="1" x14ac:dyDescent="0.3">
      <c r="A113" s="76"/>
      <c r="B113" s="65"/>
      <c r="C113" s="72"/>
      <c r="D113" s="30" t="s">
        <v>33</v>
      </c>
      <c r="E113" s="72" t="s">
        <v>142</v>
      </c>
      <c r="F113" s="74"/>
      <c r="G113" s="33">
        <v>0</v>
      </c>
      <c r="H113" s="33">
        <v>0</v>
      </c>
      <c r="I113" s="34">
        <f t="shared" si="6"/>
        <v>0</v>
      </c>
      <c r="J113" s="35" t="str">
        <f t="shared" si="7"/>
        <v xml:space="preserve">-    </v>
      </c>
      <c r="N113" s="33">
        <v>0</v>
      </c>
    </row>
    <row r="114" spans="1:14" s="14" customFormat="1" ht="27" customHeight="1" x14ac:dyDescent="0.3">
      <c r="A114" s="52"/>
      <c r="B114" s="16" t="s">
        <v>17</v>
      </c>
      <c r="C114" s="71" t="s">
        <v>143</v>
      </c>
      <c r="D114" s="61"/>
      <c r="E114" s="71"/>
      <c r="F114" s="73"/>
      <c r="G114" s="19">
        <v>220295</v>
      </c>
      <c r="H114" s="19">
        <v>220903.42</v>
      </c>
      <c r="I114" s="20">
        <f t="shared" si="6"/>
        <v>-608.42000000001281</v>
      </c>
      <c r="J114" s="21">
        <f t="shared" si="7"/>
        <v>-2.7542353124275429E-3</v>
      </c>
      <c r="N114" s="19">
        <v>0</v>
      </c>
    </row>
    <row r="115" spans="1:14" s="14" customFormat="1" ht="27" customHeight="1" x14ac:dyDescent="0.3">
      <c r="A115" s="52"/>
      <c r="B115" s="16" t="s">
        <v>19</v>
      </c>
      <c r="C115" s="71" t="s">
        <v>144</v>
      </c>
      <c r="D115" s="61"/>
      <c r="E115" s="71"/>
      <c r="F115" s="73"/>
      <c r="G115" s="19">
        <v>0</v>
      </c>
      <c r="H115" s="19">
        <v>1066769</v>
      </c>
      <c r="I115" s="20">
        <f t="shared" si="6"/>
        <v>-1066769</v>
      </c>
      <c r="J115" s="21">
        <f t="shared" si="7"/>
        <v>-1</v>
      </c>
      <c r="N115" s="19">
        <v>0</v>
      </c>
    </row>
    <row r="116" spans="1:14" s="14" customFormat="1" ht="27" customHeight="1" x14ac:dyDescent="0.3">
      <c r="A116" s="56"/>
      <c r="B116" s="108" t="s">
        <v>145</v>
      </c>
      <c r="C116" s="108"/>
      <c r="D116" s="108"/>
      <c r="E116" s="108"/>
      <c r="F116" s="109"/>
      <c r="G116" s="57">
        <f>G109+G114+G115</f>
        <v>21036647.32</v>
      </c>
      <c r="H116" s="57">
        <f>H109+H114+H115</f>
        <v>21030399.640000001</v>
      </c>
      <c r="I116" s="57">
        <f t="shared" si="6"/>
        <v>6247.679999999702</v>
      </c>
      <c r="J116" s="58">
        <f t="shared" si="7"/>
        <v>2.9707851999714554E-4</v>
      </c>
      <c r="N116" s="57">
        <f>N109+N114+N115</f>
        <v>0</v>
      </c>
    </row>
    <row r="117" spans="1:14" s="36" customFormat="1" ht="9" customHeight="1" x14ac:dyDescent="0.3">
      <c r="A117" s="76"/>
      <c r="B117" s="30"/>
      <c r="C117" s="72"/>
      <c r="D117" s="66"/>
      <c r="E117" s="72"/>
      <c r="F117" s="74"/>
      <c r="G117" s="33"/>
      <c r="H117" s="33"/>
      <c r="I117" s="34"/>
      <c r="J117" s="35"/>
      <c r="N117" s="33"/>
    </row>
    <row r="118" spans="1:14" s="79" customFormat="1" ht="27" customHeight="1" x14ac:dyDescent="0.3">
      <c r="A118" s="15" t="s">
        <v>146</v>
      </c>
      <c r="B118" s="60"/>
      <c r="C118" s="61"/>
      <c r="D118" s="60"/>
      <c r="E118" s="71"/>
      <c r="F118" s="73"/>
      <c r="G118" s="20">
        <f>G106-G116</f>
        <v>10625.670000877231</v>
      </c>
      <c r="H118" s="20">
        <f>H106-H116</f>
        <v>16252.999999944121</v>
      </c>
      <c r="I118" s="20">
        <f>G118-H118</f>
        <v>-5627.3299990668893</v>
      </c>
      <c r="J118" s="21">
        <f>IF(H118=0,"-    ",I118/H118)</f>
        <v>-0.34623331071717445</v>
      </c>
      <c r="N118" s="20">
        <f>N106-N116</f>
        <v>15678999.830000877</v>
      </c>
    </row>
    <row r="119" spans="1:14" s="36" customFormat="1" ht="9" customHeight="1" thickBot="1" x14ac:dyDescent="0.35">
      <c r="A119" s="89"/>
      <c r="B119" s="90"/>
      <c r="C119" s="91"/>
      <c r="D119" s="91"/>
      <c r="E119" s="92"/>
      <c r="F119" s="93"/>
      <c r="G119" s="94"/>
      <c r="H119" s="94"/>
      <c r="I119" s="95"/>
      <c r="J119" s="96"/>
      <c r="N119" s="94"/>
    </row>
    <row r="120" spans="1:14" s="36" customFormat="1" x14ac:dyDescent="0.3">
      <c r="A120" s="97"/>
      <c r="B120" s="97"/>
      <c r="C120" s="98"/>
      <c r="D120" s="98"/>
      <c r="E120" s="99"/>
      <c r="F120" s="99"/>
      <c r="G120" s="100"/>
      <c r="H120" s="100"/>
      <c r="I120" s="101"/>
      <c r="J120" s="102"/>
      <c r="N120" s="100"/>
    </row>
    <row r="121" spans="1:14" x14ac:dyDescent="0.3">
      <c r="A121" s="103"/>
      <c r="B121" s="103"/>
      <c r="F121" s="104"/>
      <c r="G121" s="105"/>
      <c r="H121" s="106"/>
      <c r="N121" s="105"/>
    </row>
    <row r="122" spans="1:14" x14ac:dyDescent="0.3">
      <c r="A122" s="97"/>
      <c r="B122" s="97"/>
      <c r="C122" s="98"/>
      <c r="D122" s="98"/>
      <c r="E122" s="98"/>
      <c r="F122" s="107"/>
      <c r="G122" s="106"/>
      <c r="H122" s="106"/>
      <c r="N122" s="106"/>
    </row>
    <row r="123" spans="1:14" x14ac:dyDescent="0.3">
      <c r="A123" s="97"/>
      <c r="B123" s="97"/>
      <c r="C123" s="98"/>
      <c r="D123" s="98"/>
      <c r="E123" s="98"/>
      <c r="F123" s="107"/>
      <c r="G123" s="106"/>
      <c r="H123" s="106"/>
      <c r="N123" s="106"/>
    </row>
    <row r="124" spans="1:14" x14ac:dyDescent="0.3">
      <c r="A124" s="97"/>
      <c r="B124" s="97"/>
      <c r="C124" s="98"/>
      <c r="D124" s="98"/>
      <c r="E124" s="98"/>
      <c r="F124" s="107"/>
      <c r="G124" s="106"/>
      <c r="H124" s="106"/>
      <c r="N124" s="106"/>
    </row>
    <row r="125" spans="1:14" x14ac:dyDescent="0.3">
      <c r="A125" s="97"/>
      <c r="B125" s="97"/>
      <c r="C125" s="98"/>
      <c r="D125" s="98"/>
      <c r="E125" s="98"/>
      <c r="F125" s="107"/>
      <c r="G125" s="106"/>
      <c r="H125" s="106"/>
      <c r="N125" s="106"/>
    </row>
    <row r="126" spans="1:14" x14ac:dyDescent="0.3">
      <c r="A126" s="97"/>
      <c r="B126" s="97"/>
      <c r="C126" s="98"/>
      <c r="D126" s="98"/>
      <c r="E126" s="98"/>
      <c r="F126" s="107"/>
      <c r="G126" s="106"/>
      <c r="H126" s="106"/>
      <c r="N126" s="106"/>
    </row>
    <row r="127" spans="1:14" x14ac:dyDescent="0.3">
      <c r="A127" s="97"/>
      <c r="B127" s="97"/>
      <c r="C127" s="98"/>
      <c r="D127" s="98"/>
      <c r="E127" s="98"/>
      <c r="F127" s="107"/>
      <c r="G127" s="106"/>
      <c r="H127" s="106"/>
      <c r="N127" s="106"/>
    </row>
    <row r="128" spans="1:14" x14ac:dyDescent="0.3">
      <c r="A128" s="97"/>
      <c r="B128" s="97"/>
      <c r="C128" s="98"/>
      <c r="D128" s="98"/>
      <c r="E128" s="98"/>
      <c r="F128" s="107"/>
      <c r="G128" s="106"/>
      <c r="H128" s="106"/>
      <c r="N128" s="106"/>
    </row>
    <row r="129" spans="1:14" x14ac:dyDescent="0.3">
      <c r="A129" s="97"/>
      <c r="B129" s="97"/>
      <c r="C129" s="98"/>
      <c r="D129" s="98"/>
      <c r="E129" s="98"/>
      <c r="F129" s="107"/>
      <c r="G129" s="106"/>
      <c r="H129" s="106"/>
      <c r="N129" s="106"/>
    </row>
    <row r="130" spans="1:14" x14ac:dyDescent="0.3">
      <c r="A130" s="97"/>
      <c r="B130" s="97"/>
      <c r="C130" s="98"/>
      <c r="D130" s="98"/>
      <c r="E130" s="98"/>
      <c r="F130" s="107"/>
      <c r="G130" s="106"/>
      <c r="H130" s="106"/>
      <c r="N130" s="106"/>
    </row>
    <row r="131" spans="1:14" x14ac:dyDescent="0.3">
      <c r="A131" s="97"/>
      <c r="B131" s="97"/>
      <c r="C131" s="98"/>
      <c r="D131" s="98"/>
      <c r="E131" s="98"/>
      <c r="F131" s="107"/>
      <c r="G131" s="106"/>
      <c r="H131" s="106"/>
      <c r="N131" s="106"/>
    </row>
    <row r="132" spans="1:14" x14ac:dyDescent="0.3">
      <c r="A132" s="97"/>
      <c r="B132" s="97"/>
      <c r="C132" s="98"/>
      <c r="D132" s="98"/>
      <c r="E132" s="98"/>
      <c r="F132" s="107"/>
      <c r="G132" s="106"/>
      <c r="H132" s="106"/>
      <c r="N132" s="106"/>
    </row>
    <row r="133" spans="1:14" x14ac:dyDescent="0.3">
      <c r="A133" s="97"/>
      <c r="B133" s="97"/>
      <c r="C133" s="98"/>
      <c r="D133" s="98"/>
      <c r="E133" s="98"/>
      <c r="F133" s="107"/>
      <c r="G133" s="105"/>
      <c r="H133" s="105"/>
      <c r="N133" s="105"/>
    </row>
    <row r="134" spans="1:14" x14ac:dyDescent="0.3">
      <c r="A134" s="97"/>
      <c r="B134" s="97"/>
      <c r="C134" s="98"/>
      <c r="D134" s="98"/>
      <c r="E134" s="98"/>
      <c r="F134" s="107"/>
      <c r="G134" s="105"/>
      <c r="H134" s="105"/>
      <c r="N134" s="105"/>
    </row>
    <row r="135" spans="1:14" x14ac:dyDescent="0.3">
      <c r="A135" s="97"/>
      <c r="B135" s="97"/>
      <c r="C135" s="98"/>
      <c r="D135" s="98"/>
      <c r="E135" s="98"/>
      <c r="F135" s="107"/>
      <c r="G135" s="105"/>
      <c r="H135" s="105"/>
      <c r="N135" s="105"/>
    </row>
    <row r="136" spans="1:14" x14ac:dyDescent="0.3">
      <c r="A136" s="97"/>
      <c r="B136" s="97"/>
      <c r="C136" s="98"/>
      <c r="D136" s="98"/>
      <c r="E136" s="98"/>
      <c r="F136" s="107"/>
      <c r="G136" s="105"/>
      <c r="H136" s="105"/>
      <c r="N136" s="105"/>
    </row>
    <row r="137" spans="1:14" x14ac:dyDescent="0.3">
      <c r="A137" s="97"/>
      <c r="B137" s="97"/>
      <c r="C137" s="98"/>
      <c r="D137" s="98"/>
      <c r="E137" s="98"/>
      <c r="F137" s="107"/>
      <c r="G137" s="105"/>
      <c r="H137" s="105"/>
      <c r="N137" s="105"/>
    </row>
    <row r="138" spans="1:14" x14ac:dyDescent="0.3">
      <c r="A138" s="97"/>
      <c r="B138" s="97"/>
      <c r="C138" s="98"/>
      <c r="D138" s="98"/>
      <c r="E138" s="98"/>
      <c r="F138" s="107"/>
      <c r="G138" s="105"/>
      <c r="H138" s="105"/>
      <c r="N138" s="105"/>
    </row>
    <row r="139" spans="1:14" x14ac:dyDescent="0.3">
      <c r="A139" s="97"/>
      <c r="B139" s="97"/>
      <c r="C139" s="98"/>
      <c r="D139" s="98"/>
      <c r="E139" s="98"/>
      <c r="F139" s="107"/>
      <c r="G139" s="105"/>
      <c r="H139" s="105"/>
      <c r="N139" s="105"/>
    </row>
    <row r="140" spans="1:14" x14ac:dyDescent="0.3">
      <c r="A140" s="97"/>
      <c r="B140" s="97"/>
      <c r="C140" s="98"/>
      <c r="D140" s="98"/>
      <c r="E140" s="98"/>
      <c r="F140" s="107"/>
      <c r="G140" s="105"/>
      <c r="H140" s="105"/>
      <c r="N140" s="105"/>
    </row>
    <row r="141" spans="1:14" s="104" customFormat="1" x14ac:dyDescent="0.3">
      <c r="A141" s="97"/>
      <c r="B141" s="97"/>
      <c r="C141" s="98"/>
      <c r="D141" s="98"/>
      <c r="E141" s="98"/>
      <c r="F141" s="107"/>
      <c r="G141" s="105"/>
      <c r="H141" s="105"/>
      <c r="I141" s="5"/>
      <c r="J141" s="5"/>
      <c r="N141" s="105"/>
    </row>
    <row r="142" spans="1:14" s="104" customFormat="1" x14ac:dyDescent="0.3">
      <c r="A142" s="97"/>
      <c r="B142" s="97"/>
      <c r="C142" s="98"/>
      <c r="D142" s="98"/>
      <c r="E142" s="98"/>
      <c r="F142" s="107"/>
      <c r="G142" s="105"/>
      <c r="H142" s="105"/>
      <c r="I142" s="5"/>
      <c r="J142" s="5"/>
      <c r="N142" s="105"/>
    </row>
    <row r="143" spans="1:14" s="104" customFormat="1" x14ac:dyDescent="0.3">
      <c r="A143" s="97"/>
      <c r="B143" s="97"/>
      <c r="C143" s="98"/>
      <c r="D143" s="98"/>
      <c r="E143" s="98"/>
      <c r="F143" s="107"/>
      <c r="G143" s="105"/>
      <c r="H143" s="105"/>
      <c r="I143" s="5"/>
      <c r="J143" s="5"/>
      <c r="N143" s="105"/>
    </row>
    <row r="144" spans="1:14" s="104" customFormat="1" x14ac:dyDescent="0.3">
      <c r="A144" s="97"/>
      <c r="B144" s="97"/>
      <c r="C144" s="98"/>
      <c r="D144" s="98"/>
      <c r="E144" s="98"/>
      <c r="F144" s="107"/>
      <c r="G144" s="105"/>
      <c r="H144" s="105"/>
      <c r="I144" s="5"/>
      <c r="J144" s="5"/>
      <c r="N144" s="105"/>
    </row>
    <row r="145" spans="1:14" s="104" customFormat="1" x14ac:dyDescent="0.3">
      <c r="A145" s="97"/>
      <c r="B145" s="97"/>
      <c r="C145" s="98"/>
      <c r="D145" s="98"/>
      <c r="E145" s="98"/>
      <c r="F145" s="107"/>
      <c r="G145" s="105"/>
      <c r="H145" s="105"/>
      <c r="I145" s="5"/>
      <c r="J145" s="5"/>
      <c r="N145" s="105"/>
    </row>
    <row r="146" spans="1:14" s="104" customFormat="1" x14ac:dyDescent="0.3">
      <c r="A146" s="97"/>
      <c r="B146" s="97"/>
      <c r="C146" s="98"/>
      <c r="D146" s="98"/>
      <c r="E146" s="98"/>
      <c r="F146" s="107"/>
      <c r="G146" s="105"/>
      <c r="H146" s="105"/>
      <c r="I146" s="5"/>
      <c r="J146" s="5"/>
      <c r="N146" s="105"/>
    </row>
    <row r="147" spans="1:14" s="104" customFormat="1" x14ac:dyDescent="0.3">
      <c r="A147" s="97"/>
      <c r="B147" s="97"/>
      <c r="C147" s="98"/>
      <c r="D147" s="98"/>
      <c r="E147" s="98"/>
      <c r="F147" s="107"/>
      <c r="G147" s="105"/>
      <c r="H147" s="105"/>
      <c r="I147" s="5"/>
      <c r="J147" s="5"/>
      <c r="N147" s="105"/>
    </row>
    <row r="148" spans="1:14" s="104" customFormat="1" x14ac:dyDescent="0.3">
      <c r="A148" s="97"/>
      <c r="B148" s="97"/>
      <c r="C148" s="98"/>
      <c r="D148" s="98"/>
      <c r="E148" s="98"/>
      <c r="F148" s="107"/>
      <c r="G148" s="105"/>
      <c r="H148" s="105"/>
      <c r="I148" s="5"/>
      <c r="J148" s="5"/>
      <c r="N148" s="105"/>
    </row>
    <row r="149" spans="1:14" s="104" customFormat="1" x14ac:dyDescent="0.3">
      <c r="A149" s="97"/>
      <c r="B149" s="97"/>
      <c r="C149" s="98"/>
      <c r="D149" s="98"/>
      <c r="E149" s="98"/>
      <c r="F149" s="107"/>
      <c r="G149" s="105"/>
      <c r="H149" s="105"/>
      <c r="I149" s="5"/>
      <c r="J149" s="5"/>
      <c r="N149" s="105"/>
    </row>
    <row r="150" spans="1:14" s="104" customFormat="1" x14ac:dyDescent="0.3">
      <c r="A150" s="97"/>
      <c r="B150" s="97"/>
      <c r="C150" s="98"/>
      <c r="D150" s="98"/>
      <c r="E150" s="98"/>
      <c r="F150" s="107"/>
      <c r="G150" s="105"/>
      <c r="H150" s="105"/>
      <c r="I150" s="5"/>
      <c r="J150" s="5"/>
      <c r="N150" s="105"/>
    </row>
    <row r="151" spans="1:14" s="104" customFormat="1" x14ac:dyDescent="0.3">
      <c r="A151" s="97"/>
      <c r="B151" s="97"/>
      <c r="C151" s="98"/>
      <c r="D151" s="98"/>
      <c r="E151" s="98"/>
      <c r="F151" s="107"/>
      <c r="G151" s="105"/>
      <c r="H151" s="105"/>
      <c r="I151" s="5"/>
      <c r="J151" s="5"/>
      <c r="N151" s="105"/>
    </row>
    <row r="152" spans="1:14" s="104" customFormat="1" x14ac:dyDescent="0.3">
      <c r="A152" s="97"/>
      <c r="B152" s="97"/>
      <c r="C152" s="98"/>
      <c r="D152" s="98"/>
      <c r="E152" s="98"/>
      <c r="F152" s="107"/>
      <c r="G152" s="105"/>
      <c r="H152" s="105"/>
      <c r="I152" s="5"/>
      <c r="J152" s="5"/>
      <c r="N152" s="105"/>
    </row>
    <row r="153" spans="1:14" s="104" customFormat="1" x14ac:dyDescent="0.3">
      <c r="A153" s="97"/>
      <c r="B153" s="97"/>
      <c r="C153" s="98"/>
      <c r="D153" s="98"/>
      <c r="E153" s="98"/>
      <c r="F153" s="107"/>
      <c r="G153" s="105"/>
      <c r="H153" s="105"/>
      <c r="I153" s="5"/>
      <c r="J153" s="5"/>
      <c r="N153" s="105"/>
    </row>
    <row r="154" spans="1:14" s="104" customFormat="1" x14ac:dyDescent="0.3">
      <c r="A154" s="97"/>
      <c r="B154" s="97"/>
      <c r="C154" s="98"/>
      <c r="D154" s="98"/>
      <c r="E154" s="98"/>
      <c r="F154" s="107"/>
      <c r="G154" s="105"/>
      <c r="H154" s="105"/>
      <c r="I154" s="5"/>
      <c r="J154" s="5"/>
      <c r="N154" s="105"/>
    </row>
    <row r="155" spans="1:14" s="104" customFormat="1" x14ac:dyDescent="0.3">
      <c r="A155" s="97"/>
      <c r="B155" s="97"/>
      <c r="C155" s="98"/>
      <c r="D155" s="98"/>
      <c r="E155" s="98"/>
      <c r="F155" s="107"/>
      <c r="G155" s="105"/>
      <c r="H155" s="105"/>
      <c r="I155" s="5"/>
      <c r="J155" s="5"/>
      <c r="N155" s="105"/>
    </row>
    <row r="156" spans="1:14" s="104" customFormat="1" x14ac:dyDescent="0.3">
      <c r="A156" s="97"/>
      <c r="B156" s="97"/>
      <c r="C156" s="98"/>
      <c r="D156" s="98"/>
      <c r="E156" s="98"/>
      <c r="F156" s="107"/>
      <c r="G156" s="105"/>
      <c r="H156" s="105"/>
      <c r="I156" s="5"/>
      <c r="J156" s="5"/>
      <c r="N156" s="105"/>
    </row>
    <row r="157" spans="1:14" s="104" customFormat="1" x14ac:dyDescent="0.3">
      <c r="A157" s="97"/>
      <c r="B157" s="97"/>
      <c r="C157" s="98"/>
      <c r="D157" s="98"/>
      <c r="E157" s="98"/>
      <c r="F157" s="107"/>
      <c r="G157" s="105"/>
      <c r="H157" s="105"/>
      <c r="I157" s="5"/>
      <c r="J157" s="5"/>
      <c r="N157" s="105"/>
    </row>
    <row r="158" spans="1:14" s="104" customFormat="1" x14ac:dyDescent="0.3">
      <c r="A158" s="97"/>
      <c r="B158" s="97"/>
      <c r="C158" s="98"/>
      <c r="D158" s="98"/>
      <c r="E158" s="98"/>
      <c r="F158" s="107"/>
      <c r="G158" s="105"/>
      <c r="H158" s="105"/>
      <c r="I158" s="5"/>
      <c r="J158" s="5"/>
      <c r="N158" s="105"/>
    </row>
    <row r="159" spans="1:14" s="104" customFormat="1" x14ac:dyDescent="0.3">
      <c r="A159" s="97"/>
      <c r="B159" s="97"/>
      <c r="C159" s="98"/>
      <c r="D159" s="98"/>
      <c r="E159" s="98"/>
      <c r="F159" s="107"/>
      <c r="G159" s="105"/>
      <c r="H159" s="105"/>
      <c r="I159" s="5"/>
      <c r="J159" s="5"/>
      <c r="N159" s="105"/>
    </row>
    <row r="160" spans="1:14" s="104" customFormat="1" x14ac:dyDescent="0.3">
      <c r="A160" s="97"/>
      <c r="B160" s="97"/>
      <c r="C160" s="98"/>
      <c r="D160" s="98"/>
      <c r="E160" s="98"/>
      <c r="F160" s="107"/>
      <c r="G160" s="105"/>
      <c r="H160" s="105"/>
      <c r="I160" s="5"/>
      <c r="J160" s="5"/>
      <c r="N160" s="105"/>
    </row>
    <row r="161" spans="1:14" s="104" customFormat="1" x14ac:dyDescent="0.3">
      <c r="A161" s="97"/>
      <c r="B161" s="97"/>
      <c r="C161" s="98"/>
      <c r="D161" s="98"/>
      <c r="E161" s="98"/>
      <c r="F161" s="107"/>
      <c r="G161" s="105"/>
      <c r="H161" s="105"/>
      <c r="I161" s="5"/>
      <c r="J161" s="5"/>
      <c r="N161" s="105"/>
    </row>
    <row r="162" spans="1:14" s="104" customFormat="1" x14ac:dyDescent="0.3">
      <c r="A162" s="97"/>
      <c r="B162" s="97"/>
      <c r="C162" s="98"/>
      <c r="D162" s="98"/>
      <c r="E162" s="98"/>
      <c r="F162" s="107"/>
      <c r="G162" s="105"/>
      <c r="H162" s="105"/>
      <c r="I162" s="5"/>
      <c r="J162" s="5"/>
      <c r="N162" s="105"/>
    </row>
    <row r="163" spans="1:14" s="104" customFormat="1" x14ac:dyDescent="0.3">
      <c r="A163" s="97"/>
      <c r="B163" s="97"/>
      <c r="C163" s="98"/>
      <c r="D163" s="98"/>
      <c r="E163" s="98"/>
      <c r="F163" s="107"/>
      <c r="G163" s="105"/>
      <c r="H163" s="105"/>
      <c r="I163" s="5"/>
      <c r="J163" s="5"/>
      <c r="N163" s="105"/>
    </row>
    <row r="164" spans="1:14" s="104" customFormat="1" x14ac:dyDescent="0.3">
      <c r="A164" s="97"/>
      <c r="B164" s="97"/>
      <c r="C164" s="98"/>
      <c r="D164" s="98"/>
      <c r="E164" s="98"/>
      <c r="F164" s="107"/>
      <c r="G164" s="105"/>
      <c r="H164" s="105"/>
      <c r="I164" s="5"/>
      <c r="J164" s="5"/>
      <c r="N164" s="105"/>
    </row>
    <row r="165" spans="1:14" s="104" customFormat="1" x14ac:dyDescent="0.3">
      <c r="A165" s="97"/>
      <c r="B165" s="97"/>
      <c r="C165" s="98"/>
      <c r="D165" s="98"/>
      <c r="E165" s="98"/>
      <c r="F165" s="107"/>
      <c r="G165" s="105"/>
      <c r="H165" s="105"/>
      <c r="I165" s="5"/>
      <c r="J165" s="5"/>
      <c r="N165" s="105"/>
    </row>
    <row r="166" spans="1:14" s="104" customFormat="1" x14ac:dyDescent="0.3">
      <c r="A166" s="103"/>
      <c r="B166" s="103"/>
      <c r="F166" s="5"/>
      <c r="G166" s="105"/>
      <c r="H166" s="105"/>
      <c r="I166" s="5"/>
      <c r="J166" s="5"/>
      <c r="N166" s="105"/>
    </row>
    <row r="167" spans="1:14" s="104" customFormat="1" x14ac:dyDescent="0.3">
      <c r="A167" s="103"/>
      <c r="B167" s="103"/>
      <c r="F167" s="5"/>
      <c r="G167" s="105"/>
      <c r="H167" s="105"/>
      <c r="I167" s="5"/>
      <c r="J167" s="5"/>
      <c r="N167" s="105"/>
    </row>
    <row r="168" spans="1:14" s="104" customFormat="1" x14ac:dyDescent="0.3">
      <c r="A168" s="103"/>
      <c r="B168" s="103"/>
      <c r="F168" s="5"/>
      <c r="G168" s="105"/>
      <c r="H168" s="105"/>
      <c r="I168" s="5"/>
      <c r="J168" s="5"/>
      <c r="N168" s="105"/>
    </row>
    <row r="169" spans="1:14" s="104" customFormat="1" x14ac:dyDescent="0.3">
      <c r="A169" s="103"/>
      <c r="B169" s="103"/>
      <c r="F169" s="5"/>
      <c r="G169" s="105"/>
      <c r="H169" s="105"/>
      <c r="I169" s="5"/>
      <c r="J169" s="5"/>
      <c r="N169" s="105"/>
    </row>
    <row r="170" spans="1:14" s="104" customFormat="1" x14ac:dyDescent="0.3">
      <c r="A170" s="103"/>
      <c r="B170" s="103"/>
      <c r="F170" s="5"/>
      <c r="G170" s="105"/>
      <c r="H170" s="105"/>
      <c r="I170" s="5"/>
      <c r="J170" s="5"/>
      <c r="N170" s="105"/>
    </row>
    <row r="171" spans="1:14" s="104" customFormat="1" x14ac:dyDescent="0.3">
      <c r="A171" s="103"/>
      <c r="B171" s="103"/>
      <c r="F171" s="5"/>
      <c r="G171" s="105"/>
      <c r="H171" s="105"/>
      <c r="I171" s="5"/>
      <c r="J171" s="5"/>
      <c r="N171" s="105"/>
    </row>
    <row r="172" spans="1:14" s="104" customFormat="1" x14ac:dyDescent="0.3">
      <c r="A172" s="103"/>
      <c r="B172" s="103"/>
      <c r="F172" s="5"/>
      <c r="G172" s="105"/>
      <c r="H172" s="105"/>
      <c r="I172" s="5"/>
      <c r="J172" s="5"/>
      <c r="N172" s="105"/>
    </row>
    <row r="173" spans="1:14" s="104" customFormat="1" x14ac:dyDescent="0.3">
      <c r="A173" s="103"/>
      <c r="B173" s="103"/>
      <c r="F173" s="5"/>
      <c r="G173" s="105"/>
      <c r="H173" s="105"/>
      <c r="I173" s="5"/>
      <c r="J173" s="5"/>
      <c r="N173" s="105"/>
    </row>
    <row r="174" spans="1:14" s="104" customFormat="1" x14ac:dyDescent="0.3">
      <c r="A174" s="103"/>
      <c r="B174" s="103"/>
      <c r="F174" s="5"/>
      <c r="G174" s="105"/>
      <c r="H174" s="105"/>
      <c r="I174" s="5"/>
      <c r="J174" s="5"/>
      <c r="N174" s="105"/>
    </row>
    <row r="175" spans="1:14" s="104" customFormat="1" x14ac:dyDescent="0.3">
      <c r="A175" s="103"/>
      <c r="B175" s="103"/>
      <c r="F175" s="5"/>
      <c r="G175" s="105"/>
      <c r="H175" s="105"/>
      <c r="I175" s="5"/>
      <c r="J175" s="5"/>
      <c r="N175" s="105"/>
    </row>
    <row r="176" spans="1:14" s="104" customFormat="1" x14ac:dyDescent="0.3">
      <c r="A176" s="103"/>
      <c r="B176" s="103"/>
      <c r="F176" s="5"/>
      <c r="G176" s="105"/>
      <c r="H176" s="105"/>
      <c r="I176" s="5"/>
      <c r="J176" s="5"/>
      <c r="N176" s="105"/>
    </row>
    <row r="177" spans="1:14" s="104" customFormat="1" x14ac:dyDescent="0.3">
      <c r="A177" s="103"/>
      <c r="B177" s="103"/>
      <c r="F177" s="5"/>
      <c r="G177" s="105"/>
      <c r="H177" s="105"/>
      <c r="I177" s="5"/>
      <c r="J177" s="5"/>
      <c r="N177" s="105"/>
    </row>
    <row r="178" spans="1:14" s="104" customFormat="1" x14ac:dyDescent="0.3">
      <c r="A178" s="103"/>
      <c r="B178" s="103"/>
      <c r="F178" s="5"/>
      <c r="G178" s="105"/>
      <c r="H178" s="105"/>
      <c r="I178" s="5"/>
      <c r="J178" s="5"/>
      <c r="N178" s="105"/>
    </row>
    <row r="179" spans="1:14" s="104" customFormat="1" x14ac:dyDescent="0.3">
      <c r="A179" s="103"/>
      <c r="B179" s="103"/>
      <c r="F179" s="5"/>
      <c r="G179" s="105"/>
      <c r="H179" s="105"/>
      <c r="I179" s="5"/>
      <c r="J179" s="5"/>
      <c r="N179" s="105"/>
    </row>
    <row r="180" spans="1:14" s="104" customFormat="1" x14ac:dyDescent="0.3">
      <c r="A180" s="103"/>
      <c r="B180" s="103"/>
      <c r="F180" s="5"/>
      <c r="G180" s="5"/>
      <c r="H180" s="5"/>
      <c r="I180" s="5"/>
      <c r="J180" s="5"/>
      <c r="N180" s="5"/>
    </row>
    <row r="181" spans="1:14" s="104" customFormat="1" x14ac:dyDescent="0.3">
      <c r="A181" s="103"/>
      <c r="B181" s="103"/>
      <c r="F181" s="5"/>
      <c r="G181" s="5"/>
      <c r="H181" s="5"/>
      <c r="I181" s="5"/>
      <c r="J181" s="5"/>
      <c r="N181" s="5"/>
    </row>
    <row r="182" spans="1:14" s="104" customFormat="1" x14ac:dyDescent="0.3">
      <c r="A182" s="103"/>
      <c r="B182" s="103"/>
      <c r="F182" s="5"/>
      <c r="G182" s="5"/>
      <c r="H182" s="5"/>
      <c r="I182" s="5"/>
      <c r="J182" s="5"/>
      <c r="N182" s="5"/>
    </row>
    <row r="183" spans="1:14" s="104" customFormat="1" x14ac:dyDescent="0.3">
      <c r="A183" s="103"/>
      <c r="B183" s="103"/>
      <c r="F183" s="5"/>
      <c r="G183" s="5"/>
      <c r="H183" s="5"/>
      <c r="I183" s="5"/>
      <c r="J183" s="5"/>
      <c r="N183" s="5"/>
    </row>
    <row r="184" spans="1:14" s="104" customFormat="1" x14ac:dyDescent="0.3">
      <c r="A184" s="103"/>
      <c r="B184" s="103"/>
      <c r="F184" s="5"/>
      <c r="G184" s="5"/>
      <c r="H184" s="5"/>
      <c r="I184" s="5"/>
      <c r="J184" s="5"/>
      <c r="N184" s="5"/>
    </row>
    <row r="185" spans="1:14" s="104" customFormat="1" x14ac:dyDescent="0.3">
      <c r="A185" s="103"/>
      <c r="B185" s="103"/>
      <c r="F185" s="5"/>
      <c r="G185" s="5"/>
      <c r="H185" s="5"/>
      <c r="I185" s="5"/>
      <c r="J185" s="5"/>
      <c r="N185" s="5"/>
    </row>
    <row r="186" spans="1:14" s="104" customFormat="1" x14ac:dyDescent="0.3">
      <c r="A186" s="103"/>
      <c r="B186" s="103"/>
      <c r="F186" s="5"/>
      <c r="G186" s="5"/>
      <c r="H186" s="5"/>
      <c r="I186" s="5"/>
      <c r="J186" s="5"/>
      <c r="N186" s="5"/>
    </row>
    <row r="187" spans="1:14" s="104" customFormat="1" x14ac:dyDescent="0.3">
      <c r="A187" s="103"/>
      <c r="B187" s="103"/>
      <c r="F187" s="5"/>
      <c r="G187" s="5"/>
      <c r="H187" s="5"/>
      <c r="I187" s="5"/>
      <c r="J187" s="5"/>
      <c r="N187" s="5"/>
    </row>
    <row r="188" spans="1:14" s="104" customFormat="1" x14ac:dyDescent="0.3">
      <c r="A188" s="103"/>
      <c r="B188" s="103"/>
      <c r="F188" s="5"/>
      <c r="G188" s="5"/>
      <c r="H188" s="5"/>
      <c r="I188" s="5"/>
      <c r="J188" s="5"/>
      <c r="N188" s="5"/>
    </row>
    <row r="189" spans="1:14" s="104" customFormat="1" x14ac:dyDescent="0.3">
      <c r="A189" s="103"/>
      <c r="B189" s="103"/>
      <c r="F189" s="5"/>
      <c r="G189" s="5"/>
      <c r="H189" s="5"/>
      <c r="I189" s="5"/>
      <c r="J189" s="5"/>
      <c r="N189" s="5"/>
    </row>
    <row r="190" spans="1:14" s="104" customFormat="1" x14ac:dyDescent="0.3">
      <c r="A190" s="103"/>
      <c r="B190" s="103"/>
      <c r="F190" s="5"/>
      <c r="G190" s="5"/>
      <c r="H190" s="5"/>
      <c r="I190" s="5"/>
      <c r="J190" s="5"/>
      <c r="N190" s="5"/>
    </row>
    <row r="191" spans="1:14" s="104" customFormat="1" x14ac:dyDescent="0.3">
      <c r="A191" s="103"/>
      <c r="B191" s="103"/>
      <c r="F191" s="5"/>
      <c r="G191" s="5"/>
      <c r="H191" s="5"/>
      <c r="I191" s="5"/>
      <c r="J191" s="5"/>
      <c r="N191" s="5"/>
    </row>
    <row r="192" spans="1:14" s="104" customFormat="1" x14ac:dyDescent="0.3">
      <c r="A192" s="103"/>
      <c r="B192" s="103"/>
      <c r="F192" s="5"/>
      <c r="G192" s="5"/>
      <c r="H192" s="5"/>
      <c r="I192" s="5"/>
      <c r="J192" s="5"/>
      <c r="N192" s="5"/>
    </row>
    <row r="193" spans="1:14" s="104" customFormat="1" x14ac:dyDescent="0.3">
      <c r="A193" s="103"/>
      <c r="B193" s="103"/>
      <c r="F193" s="5"/>
      <c r="G193" s="5"/>
      <c r="H193" s="5"/>
      <c r="I193" s="5"/>
      <c r="J193" s="5"/>
      <c r="N193" s="5"/>
    </row>
    <row r="194" spans="1:14" s="104" customFormat="1" x14ac:dyDescent="0.3">
      <c r="A194" s="103"/>
      <c r="B194" s="103"/>
      <c r="F194" s="5"/>
      <c r="G194" s="5"/>
      <c r="H194" s="5"/>
      <c r="I194" s="5"/>
      <c r="J194" s="5"/>
      <c r="N194" s="5"/>
    </row>
    <row r="195" spans="1:14" s="104" customFormat="1" x14ac:dyDescent="0.3">
      <c r="A195" s="103"/>
      <c r="F195" s="5"/>
      <c r="G195" s="5"/>
      <c r="H195" s="5"/>
      <c r="I195" s="5"/>
      <c r="J195" s="5"/>
      <c r="N195" s="5"/>
    </row>
    <row r="196" spans="1:14" s="104" customFormat="1" x14ac:dyDescent="0.3">
      <c r="A196" s="103"/>
      <c r="F196" s="5"/>
      <c r="G196" s="5"/>
      <c r="H196" s="5"/>
      <c r="I196" s="5"/>
      <c r="J196" s="5"/>
      <c r="N196" s="5"/>
    </row>
    <row r="197" spans="1:14" s="104" customFormat="1" x14ac:dyDescent="0.3">
      <c r="A197" s="103"/>
      <c r="F197" s="5"/>
      <c r="G197" s="5"/>
      <c r="H197" s="5"/>
      <c r="I197" s="5"/>
      <c r="J197" s="5"/>
      <c r="N197" s="5"/>
    </row>
    <row r="198" spans="1:14" s="104" customFormat="1" x14ac:dyDescent="0.3">
      <c r="A198" s="103"/>
      <c r="F198" s="5"/>
      <c r="G198" s="5"/>
      <c r="H198" s="5"/>
      <c r="I198" s="5"/>
      <c r="J198" s="5"/>
      <c r="N198" s="5"/>
    </row>
    <row r="199" spans="1:14" s="104" customFormat="1" x14ac:dyDescent="0.3">
      <c r="A199" s="103"/>
      <c r="F199" s="5"/>
      <c r="G199" s="5"/>
      <c r="H199" s="5"/>
      <c r="I199" s="5"/>
      <c r="J199" s="5"/>
      <c r="N199" s="5"/>
    </row>
    <row r="200" spans="1:14" s="104" customFormat="1" x14ac:dyDescent="0.3">
      <c r="A200" s="103"/>
      <c r="F200" s="5"/>
      <c r="G200" s="5"/>
      <c r="H200" s="5"/>
      <c r="I200" s="5"/>
      <c r="J200" s="5"/>
      <c r="N200" s="5"/>
    </row>
    <row r="201" spans="1:14" s="104" customFormat="1" x14ac:dyDescent="0.3">
      <c r="A201" s="103"/>
      <c r="F201" s="5"/>
      <c r="G201" s="5"/>
      <c r="H201" s="5"/>
      <c r="I201" s="5"/>
      <c r="J201" s="5"/>
      <c r="N201" s="5"/>
    </row>
    <row r="202" spans="1:14" s="104" customFormat="1" x14ac:dyDescent="0.3">
      <c r="A202" s="103"/>
      <c r="F202" s="5"/>
      <c r="G202" s="5"/>
      <c r="H202" s="5"/>
      <c r="I202" s="5"/>
      <c r="J202" s="5"/>
      <c r="N202" s="5"/>
    </row>
    <row r="203" spans="1:14" s="104" customFormat="1" x14ac:dyDescent="0.3">
      <c r="A203" s="103"/>
      <c r="F203" s="5"/>
      <c r="G203" s="5"/>
      <c r="H203" s="5"/>
      <c r="I203" s="5"/>
      <c r="J203" s="5"/>
      <c r="N203" s="5"/>
    </row>
    <row r="204" spans="1:14" s="104" customFormat="1" x14ac:dyDescent="0.3">
      <c r="A204" s="103"/>
      <c r="F204" s="5"/>
      <c r="G204" s="5"/>
      <c r="H204" s="5"/>
      <c r="I204" s="5"/>
      <c r="J204" s="5"/>
      <c r="N204" s="5"/>
    </row>
    <row r="205" spans="1:14" s="104" customFormat="1" x14ac:dyDescent="0.3">
      <c r="A205" s="103"/>
      <c r="F205" s="5"/>
      <c r="G205" s="5"/>
      <c r="H205" s="5"/>
      <c r="I205" s="5"/>
      <c r="J205" s="5"/>
      <c r="N205" s="5"/>
    </row>
    <row r="206" spans="1:14" s="104" customFormat="1" x14ac:dyDescent="0.3">
      <c r="A206" s="103"/>
      <c r="F206" s="5"/>
      <c r="G206" s="5"/>
      <c r="H206" s="5"/>
      <c r="I206" s="5"/>
      <c r="J206" s="5"/>
      <c r="N206" s="5"/>
    </row>
    <row r="207" spans="1:14" s="104" customFormat="1" x14ac:dyDescent="0.3">
      <c r="A207" s="103"/>
      <c r="F207" s="5"/>
      <c r="G207" s="5"/>
      <c r="H207" s="5"/>
      <c r="I207" s="5"/>
      <c r="J207" s="5"/>
      <c r="N207" s="5"/>
    </row>
    <row r="208" spans="1:14" s="104" customFormat="1" x14ac:dyDescent="0.3">
      <c r="A208" s="103"/>
      <c r="F208" s="5"/>
      <c r="G208" s="5"/>
      <c r="H208" s="5"/>
      <c r="I208" s="5"/>
      <c r="J208" s="5"/>
      <c r="N208" s="5"/>
    </row>
    <row r="209" spans="1:14" s="104" customFormat="1" x14ac:dyDescent="0.3">
      <c r="A209" s="103"/>
      <c r="F209" s="5"/>
      <c r="G209" s="5"/>
      <c r="H209" s="5"/>
      <c r="I209" s="5"/>
      <c r="J209" s="5"/>
      <c r="N209" s="5"/>
    </row>
    <row r="210" spans="1:14" s="104" customFormat="1" x14ac:dyDescent="0.3">
      <c r="A210" s="103"/>
      <c r="F210" s="5"/>
      <c r="G210" s="5"/>
      <c r="H210" s="5"/>
      <c r="I210" s="5"/>
      <c r="J210" s="5"/>
      <c r="N210" s="5"/>
    </row>
    <row r="211" spans="1:14" s="104" customFormat="1" x14ac:dyDescent="0.3">
      <c r="A211" s="103"/>
      <c r="F211" s="5"/>
      <c r="G211" s="5"/>
      <c r="H211" s="5"/>
      <c r="I211" s="5"/>
      <c r="J211" s="5"/>
      <c r="N211" s="5"/>
    </row>
    <row r="212" spans="1:14" s="104" customFormat="1" x14ac:dyDescent="0.3">
      <c r="A212" s="103"/>
      <c r="F212" s="5"/>
      <c r="G212" s="5"/>
      <c r="H212" s="5"/>
      <c r="I212" s="5"/>
      <c r="J212" s="5"/>
      <c r="N212" s="5"/>
    </row>
    <row r="213" spans="1:14" s="104" customFormat="1" x14ac:dyDescent="0.3">
      <c r="A213" s="103"/>
      <c r="F213" s="5"/>
      <c r="G213" s="5"/>
      <c r="H213" s="5"/>
      <c r="I213" s="5"/>
      <c r="J213" s="5"/>
      <c r="N213" s="5"/>
    </row>
    <row r="214" spans="1:14" s="104" customFormat="1" x14ac:dyDescent="0.3">
      <c r="A214" s="103"/>
      <c r="F214" s="5"/>
      <c r="G214" s="5"/>
      <c r="H214" s="5"/>
      <c r="I214" s="5"/>
      <c r="J214" s="5"/>
      <c r="N214" s="5"/>
    </row>
    <row r="215" spans="1:14" s="104" customFormat="1" x14ac:dyDescent="0.3">
      <c r="A215" s="103"/>
      <c r="F215" s="5"/>
      <c r="G215" s="5"/>
      <c r="H215" s="5"/>
      <c r="I215" s="5"/>
      <c r="J215" s="5"/>
      <c r="N215" s="5"/>
    </row>
    <row r="216" spans="1:14" s="104" customFormat="1" x14ac:dyDescent="0.3">
      <c r="A216" s="103"/>
      <c r="F216" s="5"/>
      <c r="G216" s="5"/>
      <c r="H216" s="5"/>
      <c r="I216" s="5"/>
      <c r="J216" s="5"/>
      <c r="N216" s="5"/>
    </row>
    <row r="217" spans="1:14" s="104" customFormat="1" x14ac:dyDescent="0.3">
      <c r="A217" s="103"/>
      <c r="F217" s="5"/>
      <c r="G217" s="5"/>
      <c r="H217" s="5"/>
      <c r="I217" s="5"/>
      <c r="J217" s="5"/>
      <c r="N217" s="5"/>
    </row>
    <row r="218" spans="1:14" s="104" customFormat="1" x14ac:dyDescent="0.3">
      <c r="A218" s="103"/>
      <c r="F218" s="5"/>
      <c r="G218" s="5"/>
      <c r="H218" s="5"/>
      <c r="I218" s="5"/>
      <c r="J218" s="5"/>
      <c r="N218" s="5"/>
    </row>
    <row r="219" spans="1:14" s="104" customFormat="1" x14ac:dyDescent="0.3">
      <c r="A219" s="103"/>
      <c r="F219" s="5"/>
      <c r="G219" s="5"/>
      <c r="H219" s="5"/>
      <c r="I219" s="5"/>
      <c r="J219" s="5"/>
      <c r="N219" s="5"/>
    </row>
    <row r="220" spans="1:14" s="104" customFormat="1" x14ac:dyDescent="0.3">
      <c r="A220" s="103"/>
      <c r="F220" s="5"/>
      <c r="G220" s="5"/>
      <c r="H220" s="5"/>
      <c r="I220" s="5"/>
      <c r="J220" s="5"/>
      <c r="N220" s="5"/>
    </row>
    <row r="221" spans="1:14" s="104" customFormat="1" x14ac:dyDescent="0.3">
      <c r="A221" s="103"/>
      <c r="F221" s="5"/>
      <c r="G221" s="5"/>
      <c r="H221" s="5"/>
      <c r="I221" s="5"/>
      <c r="J221" s="5"/>
      <c r="N221" s="5"/>
    </row>
    <row r="222" spans="1:14" s="104" customFormat="1" x14ac:dyDescent="0.3">
      <c r="A222" s="103"/>
      <c r="F222" s="5"/>
      <c r="G222" s="5"/>
      <c r="H222" s="5"/>
      <c r="I222" s="5"/>
      <c r="J222" s="5"/>
      <c r="N222" s="5"/>
    </row>
    <row r="223" spans="1:14" s="104" customFormat="1" x14ac:dyDescent="0.3">
      <c r="A223" s="103"/>
      <c r="F223" s="5"/>
      <c r="G223" s="5"/>
      <c r="H223" s="5"/>
      <c r="I223" s="5"/>
      <c r="J223" s="5"/>
      <c r="N223" s="5"/>
    </row>
    <row r="224" spans="1:14" s="104" customFormat="1" x14ac:dyDescent="0.3">
      <c r="A224" s="103"/>
      <c r="F224" s="5"/>
      <c r="G224" s="5"/>
      <c r="H224" s="5"/>
      <c r="I224" s="5"/>
      <c r="J224" s="5"/>
      <c r="N224" s="5"/>
    </row>
    <row r="225" spans="1:14" s="104" customFormat="1" x14ac:dyDescent="0.3">
      <c r="A225" s="103"/>
      <c r="F225" s="5"/>
      <c r="G225" s="5"/>
      <c r="H225" s="5"/>
      <c r="I225" s="5"/>
      <c r="J225" s="5"/>
      <c r="N225" s="5"/>
    </row>
    <row r="226" spans="1:14" s="104" customFormat="1" x14ac:dyDescent="0.3">
      <c r="A226" s="103"/>
      <c r="F226" s="5"/>
      <c r="G226" s="5"/>
      <c r="H226" s="5"/>
      <c r="I226" s="5"/>
      <c r="J226" s="5"/>
      <c r="N226" s="5"/>
    </row>
    <row r="227" spans="1:14" s="104" customFormat="1" x14ac:dyDescent="0.3">
      <c r="A227" s="103"/>
      <c r="F227" s="5"/>
      <c r="G227" s="5"/>
      <c r="H227" s="5"/>
      <c r="I227" s="5"/>
      <c r="J227" s="5"/>
      <c r="N227" s="5"/>
    </row>
    <row r="228" spans="1:14" s="104" customFormat="1" x14ac:dyDescent="0.3">
      <c r="A228" s="103"/>
      <c r="F228" s="5"/>
      <c r="G228" s="5"/>
      <c r="H228" s="5"/>
      <c r="I228" s="5"/>
      <c r="J228" s="5"/>
      <c r="N228" s="5"/>
    </row>
    <row r="229" spans="1:14" s="104" customFormat="1" x14ac:dyDescent="0.3">
      <c r="A229" s="103"/>
      <c r="F229" s="5"/>
      <c r="G229" s="5"/>
      <c r="H229" s="5"/>
      <c r="I229" s="5"/>
      <c r="J229" s="5"/>
      <c r="N229" s="5"/>
    </row>
    <row r="230" spans="1:14" s="104" customFormat="1" x14ac:dyDescent="0.3">
      <c r="A230" s="103"/>
      <c r="F230" s="5"/>
      <c r="G230" s="5"/>
      <c r="H230" s="5"/>
      <c r="I230" s="5"/>
      <c r="J230" s="5"/>
      <c r="N230" s="5"/>
    </row>
    <row r="231" spans="1:14" s="104" customFormat="1" x14ac:dyDescent="0.3">
      <c r="A231" s="103"/>
      <c r="F231" s="5"/>
      <c r="G231" s="5"/>
      <c r="H231" s="5"/>
      <c r="I231" s="5"/>
      <c r="J231" s="5"/>
      <c r="N231" s="5"/>
    </row>
    <row r="232" spans="1:14" s="104" customFormat="1" x14ac:dyDescent="0.3">
      <c r="A232" s="103"/>
      <c r="F232" s="5"/>
      <c r="G232" s="5"/>
      <c r="H232" s="5"/>
      <c r="I232" s="5"/>
      <c r="J232" s="5"/>
      <c r="N232" s="5"/>
    </row>
    <row r="233" spans="1:14" s="104" customFormat="1" x14ac:dyDescent="0.3">
      <c r="A233" s="103"/>
      <c r="F233" s="5"/>
      <c r="G233" s="5"/>
      <c r="H233" s="5"/>
      <c r="I233" s="5"/>
      <c r="J233" s="5"/>
      <c r="N233" s="5"/>
    </row>
    <row r="234" spans="1:14" s="104" customFormat="1" x14ac:dyDescent="0.3">
      <c r="A234" s="103"/>
      <c r="F234" s="5"/>
      <c r="G234" s="5"/>
      <c r="H234" s="5"/>
      <c r="I234" s="5"/>
      <c r="J234" s="5"/>
      <c r="N234" s="5"/>
    </row>
    <row r="235" spans="1:14" s="104" customFormat="1" x14ac:dyDescent="0.3">
      <c r="A235" s="103"/>
      <c r="F235" s="5"/>
      <c r="G235" s="5"/>
      <c r="H235" s="5"/>
      <c r="I235" s="5"/>
      <c r="J235" s="5"/>
      <c r="N235" s="5"/>
    </row>
    <row r="236" spans="1:14" s="104" customFormat="1" x14ac:dyDescent="0.3">
      <c r="A236" s="103"/>
      <c r="F236" s="5"/>
      <c r="G236" s="5"/>
      <c r="H236" s="5"/>
      <c r="I236" s="5"/>
      <c r="J236" s="5"/>
      <c r="N236" s="5"/>
    </row>
    <row r="237" spans="1:14" s="104" customFormat="1" x14ac:dyDescent="0.3">
      <c r="A237" s="103"/>
      <c r="F237" s="5"/>
      <c r="G237" s="5"/>
      <c r="H237" s="5"/>
      <c r="I237" s="5"/>
      <c r="J237" s="5"/>
      <c r="N237" s="5"/>
    </row>
    <row r="238" spans="1:14" s="104" customFormat="1" x14ac:dyDescent="0.3">
      <c r="A238" s="103"/>
      <c r="F238" s="5"/>
      <c r="G238" s="5"/>
      <c r="H238" s="5"/>
      <c r="I238" s="5"/>
      <c r="J238" s="5"/>
      <c r="N238" s="5"/>
    </row>
    <row r="239" spans="1:14" s="104" customFormat="1" x14ac:dyDescent="0.3">
      <c r="A239" s="103"/>
      <c r="F239" s="5"/>
      <c r="G239" s="5"/>
      <c r="H239" s="5"/>
      <c r="I239" s="5"/>
      <c r="J239" s="5"/>
      <c r="N239" s="5"/>
    </row>
    <row r="240" spans="1:14" s="104" customFormat="1" x14ac:dyDescent="0.3">
      <c r="A240" s="103"/>
      <c r="F240" s="5"/>
      <c r="G240" s="5"/>
      <c r="H240" s="5"/>
      <c r="I240" s="5"/>
      <c r="J240" s="5"/>
      <c r="N240" s="5"/>
    </row>
    <row r="241" spans="1:14" s="104" customFormat="1" x14ac:dyDescent="0.3">
      <c r="A241" s="103"/>
      <c r="F241" s="5"/>
      <c r="G241" s="5"/>
      <c r="H241" s="5"/>
      <c r="I241" s="5"/>
      <c r="J241" s="5"/>
      <c r="N241" s="5"/>
    </row>
    <row r="242" spans="1:14" s="104" customFormat="1" x14ac:dyDescent="0.3">
      <c r="A242" s="103"/>
      <c r="F242" s="5"/>
      <c r="G242" s="5"/>
      <c r="H242" s="5"/>
      <c r="I242" s="5"/>
      <c r="J242" s="5"/>
      <c r="N242" s="5"/>
    </row>
    <row r="243" spans="1:14" s="104" customFormat="1" x14ac:dyDescent="0.3">
      <c r="A243" s="103"/>
      <c r="F243" s="5"/>
      <c r="G243" s="5"/>
      <c r="H243" s="5"/>
      <c r="I243" s="5"/>
      <c r="J243" s="5"/>
      <c r="N243" s="5"/>
    </row>
    <row r="244" spans="1:14" s="104" customFormat="1" x14ac:dyDescent="0.3">
      <c r="A244" s="103"/>
      <c r="F244" s="5"/>
      <c r="G244" s="5"/>
      <c r="H244" s="5"/>
      <c r="I244" s="5"/>
      <c r="J244" s="5"/>
      <c r="N244" s="5"/>
    </row>
    <row r="245" spans="1:14" s="104" customFormat="1" x14ac:dyDescent="0.3">
      <c r="A245" s="103"/>
      <c r="F245" s="5"/>
      <c r="G245" s="5"/>
      <c r="H245" s="5"/>
      <c r="I245" s="5"/>
      <c r="J245" s="5"/>
      <c r="N245" s="5"/>
    </row>
    <row r="246" spans="1:14" s="104" customFormat="1" x14ac:dyDescent="0.3">
      <c r="A246" s="103"/>
      <c r="F246" s="5"/>
      <c r="G246" s="5"/>
      <c r="H246" s="5"/>
      <c r="I246" s="5"/>
      <c r="J246" s="5"/>
      <c r="N246" s="5"/>
    </row>
    <row r="247" spans="1:14" s="104" customFormat="1" x14ac:dyDescent="0.3">
      <c r="A247" s="103"/>
      <c r="F247" s="5"/>
      <c r="G247" s="5"/>
      <c r="H247" s="5"/>
      <c r="I247" s="5"/>
      <c r="J247" s="5"/>
      <c r="N247" s="5"/>
    </row>
    <row r="248" spans="1:14" s="104" customFormat="1" x14ac:dyDescent="0.3">
      <c r="A248" s="103"/>
      <c r="F248" s="5"/>
      <c r="G248" s="5"/>
      <c r="H248" s="5"/>
      <c r="I248" s="5"/>
      <c r="J248" s="5"/>
      <c r="N248" s="5"/>
    </row>
    <row r="249" spans="1:14" s="104" customFormat="1" x14ac:dyDescent="0.3">
      <c r="A249" s="103"/>
      <c r="F249" s="5"/>
      <c r="G249" s="5"/>
      <c r="H249" s="5"/>
      <c r="I249" s="5"/>
      <c r="J249" s="5"/>
      <c r="N249" s="5"/>
    </row>
    <row r="250" spans="1:14" s="104" customFormat="1" x14ac:dyDescent="0.3">
      <c r="A250" s="103"/>
      <c r="F250" s="5"/>
      <c r="G250" s="5"/>
      <c r="H250" s="5"/>
      <c r="I250" s="5"/>
      <c r="J250" s="5"/>
      <c r="N250" s="5"/>
    </row>
    <row r="251" spans="1:14" s="104" customFormat="1" x14ac:dyDescent="0.3">
      <c r="A251" s="103"/>
      <c r="F251" s="5"/>
      <c r="G251" s="5"/>
      <c r="H251" s="5"/>
      <c r="I251" s="5"/>
      <c r="J251" s="5"/>
      <c r="N251" s="5"/>
    </row>
    <row r="252" spans="1:14" s="104" customFormat="1" x14ac:dyDescent="0.3">
      <c r="A252" s="103"/>
      <c r="F252" s="5"/>
      <c r="G252" s="5"/>
      <c r="H252" s="5"/>
      <c r="I252" s="5"/>
      <c r="J252" s="5"/>
      <c r="N252" s="5"/>
    </row>
    <row r="253" spans="1:14" s="104" customFormat="1" x14ac:dyDescent="0.3">
      <c r="A253" s="103"/>
      <c r="F253" s="5"/>
      <c r="G253" s="5"/>
      <c r="H253" s="5"/>
      <c r="I253" s="5"/>
      <c r="J253" s="5"/>
      <c r="N253" s="5"/>
    </row>
    <row r="254" spans="1:14" s="104" customFormat="1" x14ac:dyDescent="0.3">
      <c r="A254" s="103"/>
      <c r="F254" s="5"/>
      <c r="G254" s="5"/>
      <c r="H254" s="5"/>
      <c r="I254" s="5"/>
      <c r="J254" s="5"/>
      <c r="N254" s="5"/>
    </row>
    <row r="255" spans="1:14" s="104" customFormat="1" x14ac:dyDescent="0.3">
      <c r="A255" s="103"/>
      <c r="F255" s="5"/>
      <c r="G255" s="5"/>
      <c r="H255" s="5"/>
      <c r="I255" s="5"/>
      <c r="J255" s="5"/>
      <c r="N255" s="5"/>
    </row>
    <row r="256" spans="1:14" s="104" customFormat="1" x14ac:dyDescent="0.3">
      <c r="A256" s="103"/>
      <c r="F256" s="5"/>
      <c r="G256" s="5"/>
      <c r="H256" s="5"/>
      <c r="I256" s="5"/>
      <c r="J256" s="5"/>
      <c r="N256" s="5"/>
    </row>
    <row r="257" spans="1:14" s="104" customFormat="1" x14ac:dyDescent="0.3">
      <c r="A257" s="103"/>
      <c r="F257" s="5"/>
      <c r="G257" s="5"/>
      <c r="H257" s="5"/>
      <c r="I257" s="5"/>
      <c r="J257" s="5"/>
      <c r="N257" s="5"/>
    </row>
    <row r="258" spans="1:14" s="104" customFormat="1" x14ac:dyDescent="0.3">
      <c r="A258" s="103"/>
      <c r="F258" s="5"/>
      <c r="G258" s="5"/>
      <c r="H258" s="5"/>
      <c r="I258" s="5"/>
      <c r="J258" s="5"/>
      <c r="N258" s="5"/>
    </row>
    <row r="259" spans="1:14" s="104" customFormat="1" x14ac:dyDescent="0.3">
      <c r="A259" s="103"/>
      <c r="F259" s="5"/>
      <c r="G259" s="5"/>
      <c r="H259" s="5"/>
      <c r="I259" s="5"/>
      <c r="J259" s="5"/>
      <c r="N259" s="5"/>
    </row>
    <row r="260" spans="1:14" s="104" customFormat="1" x14ac:dyDescent="0.3">
      <c r="A260" s="103"/>
      <c r="F260" s="5"/>
      <c r="G260" s="5"/>
      <c r="H260" s="5"/>
      <c r="I260" s="5"/>
      <c r="J260" s="5"/>
      <c r="N260" s="5"/>
    </row>
    <row r="261" spans="1:14" s="104" customFormat="1" x14ac:dyDescent="0.3">
      <c r="A261" s="103"/>
      <c r="F261" s="5"/>
      <c r="G261" s="5"/>
      <c r="H261" s="5"/>
      <c r="I261" s="5"/>
      <c r="J261" s="5"/>
      <c r="N261" s="5"/>
    </row>
    <row r="262" spans="1:14" s="104" customFormat="1" x14ac:dyDescent="0.3">
      <c r="A262" s="103"/>
      <c r="F262" s="5"/>
      <c r="G262" s="5"/>
      <c r="H262" s="5"/>
      <c r="I262" s="5"/>
      <c r="J262" s="5"/>
      <c r="N262" s="5"/>
    </row>
    <row r="263" spans="1:14" s="104" customFormat="1" x14ac:dyDescent="0.3">
      <c r="A263" s="103"/>
      <c r="F263" s="5"/>
      <c r="G263" s="5"/>
      <c r="H263" s="5"/>
      <c r="I263" s="5"/>
      <c r="J263" s="5"/>
      <c r="N263" s="5"/>
    </row>
    <row r="264" spans="1:14" s="104" customFormat="1" x14ac:dyDescent="0.3">
      <c r="A264" s="103"/>
      <c r="F264" s="5"/>
      <c r="G264" s="5"/>
      <c r="H264" s="5"/>
      <c r="I264" s="5"/>
      <c r="J264" s="5"/>
      <c r="N264" s="5"/>
    </row>
    <row r="265" spans="1:14" s="104" customFormat="1" x14ac:dyDescent="0.3">
      <c r="A265" s="103"/>
      <c r="F265" s="5"/>
      <c r="G265" s="5"/>
      <c r="H265" s="5"/>
      <c r="I265" s="5"/>
      <c r="J265" s="5"/>
      <c r="N265" s="5"/>
    </row>
    <row r="266" spans="1:14" s="104" customFormat="1" x14ac:dyDescent="0.3">
      <c r="A266" s="103"/>
      <c r="F266" s="5"/>
      <c r="G266" s="5"/>
      <c r="H266" s="5"/>
      <c r="I266" s="5"/>
      <c r="J266" s="5"/>
      <c r="N266" s="5"/>
    </row>
    <row r="267" spans="1:14" s="104" customFormat="1" x14ac:dyDescent="0.3">
      <c r="A267" s="103"/>
      <c r="F267" s="5"/>
      <c r="G267" s="5"/>
      <c r="H267" s="5"/>
      <c r="I267" s="5"/>
      <c r="J267" s="5"/>
      <c r="N267" s="5"/>
    </row>
    <row r="268" spans="1:14" s="104" customFormat="1" x14ac:dyDescent="0.3">
      <c r="A268" s="103"/>
      <c r="F268" s="5"/>
      <c r="G268" s="5"/>
      <c r="H268" s="5"/>
      <c r="I268" s="5"/>
      <c r="J268" s="5"/>
      <c r="N268" s="5"/>
    </row>
    <row r="269" spans="1:14" s="104" customFormat="1" x14ac:dyDescent="0.3">
      <c r="A269" s="103"/>
      <c r="F269" s="5"/>
      <c r="G269" s="5"/>
      <c r="H269" s="5"/>
      <c r="I269" s="5"/>
      <c r="J269" s="5"/>
      <c r="N269" s="5"/>
    </row>
    <row r="270" spans="1:14" s="104" customFormat="1" x14ac:dyDescent="0.3">
      <c r="A270" s="103"/>
      <c r="F270" s="5"/>
      <c r="G270" s="5"/>
      <c r="H270" s="5"/>
      <c r="I270" s="5"/>
      <c r="J270" s="5"/>
      <c r="N270" s="5"/>
    </row>
    <row r="271" spans="1:14" s="104" customFormat="1" x14ac:dyDescent="0.3">
      <c r="A271" s="103"/>
      <c r="F271" s="5"/>
      <c r="G271" s="5"/>
      <c r="H271" s="5"/>
      <c r="I271" s="5"/>
      <c r="J271" s="5"/>
      <c r="N271" s="5"/>
    </row>
    <row r="272" spans="1:14" s="104" customFormat="1" x14ac:dyDescent="0.3">
      <c r="A272" s="103"/>
      <c r="F272" s="5"/>
      <c r="G272" s="5"/>
      <c r="H272" s="5"/>
      <c r="I272" s="5"/>
      <c r="J272" s="5"/>
      <c r="N272" s="5"/>
    </row>
    <row r="273" spans="1:14" s="104" customFormat="1" x14ac:dyDescent="0.3">
      <c r="A273" s="103"/>
      <c r="F273" s="5"/>
      <c r="G273" s="5"/>
      <c r="H273" s="5"/>
      <c r="I273" s="5"/>
      <c r="J273" s="5"/>
      <c r="N273" s="5"/>
    </row>
    <row r="274" spans="1:14" s="104" customFormat="1" x14ac:dyDescent="0.3">
      <c r="A274" s="103"/>
      <c r="F274" s="5"/>
      <c r="G274" s="5"/>
      <c r="H274" s="5"/>
      <c r="I274" s="5"/>
      <c r="J274" s="5"/>
      <c r="N274" s="5"/>
    </row>
    <row r="275" spans="1:14" s="104" customFormat="1" x14ac:dyDescent="0.3">
      <c r="A275" s="103"/>
      <c r="F275" s="5"/>
      <c r="G275" s="5"/>
      <c r="H275" s="5"/>
      <c r="I275" s="5"/>
      <c r="J275" s="5"/>
      <c r="N275" s="5"/>
    </row>
    <row r="276" spans="1:14" s="104" customFormat="1" x14ac:dyDescent="0.3">
      <c r="A276" s="103"/>
      <c r="F276" s="5"/>
      <c r="G276" s="5"/>
      <c r="H276" s="5"/>
      <c r="I276" s="5"/>
      <c r="J276" s="5"/>
      <c r="N276" s="5"/>
    </row>
    <row r="277" spans="1:14" s="104" customFormat="1" x14ac:dyDescent="0.3">
      <c r="A277" s="103"/>
      <c r="F277" s="5"/>
      <c r="G277" s="5"/>
      <c r="H277" s="5"/>
      <c r="I277" s="5"/>
      <c r="J277" s="5"/>
      <c r="N277" s="5"/>
    </row>
    <row r="278" spans="1:14" s="104" customFormat="1" x14ac:dyDescent="0.3">
      <c r="A278" s="103"/>
      <c r="F278" s="5"/>
      <c r="G278" s="5"/>
      <c r="H278" s="5"/>
      <c r="I278" s="5"/>
      <c r="J278" s="5"/>
      <c r="N278" s="5"/>
    </row>
    <row r="279" spans="1:14" s="104" customFormat="1" x14ac:dyDescent="0.3">
      <c r="A279" s="103"/>
      <c r="F279" s="5"/>
      <c r="G279" s="5"/>
      <c r="H279" s="5"/>
      <c r="I279" s="5"/>
      <c r="J279" s="5"/>
      <c r="N279" s="5"/>
    </row>
    <row r="280" spans="1:14" s="104" customFormat="1" x14ac:dyDescent="0.3">
      <c r="A280" s="103"/>
      <c r="F280" s="5"/>
      <c r="G280" s="5"/>
      <c r="H280" s="5"/>
      <c r="I280" s="5"/>
      <c r="J280" s="5"/>
      <c r="N280" s="5"/>
    </row>
    <row r="281" spans="1:14" s="104" customFormat="1" x14ac:dyDescent="0.3">
      <c r="A281" s="103"/>
      <c r="F281" s="5"/>
      <c r="G281" s="5"/>
      <c r="H281" s="5"/>
      <c r="I281" s="5"/>
      <c r="J281" s="5"/>
      <c r="N281" s="5"/>
    </row>
    <row r="282" spans="1:14" s="104" customFormat="1" x14ac:dyDescent="0.3">
      <c r="A282" s="103"/>
      <c r="F282" s="5"/>
      <c r="G282" s="5"/>
      <c r="H282" s="5"/>
      <c r="I282" s="5"/>
      <c r="J282" s="5"/>
      <c r="N282" s="5"/>
    </row>
    <row r="283" spans="1:14" s="104" customFormat="1" x14ac:dyDescent="0.3">
      <c r="A283" s="103"/>
      <c r="F283" s="5"/>
      <c r="G283" s="5"/>
      <c r="H283" s="5"/>
      <c r="I283" s="5"/>
      <c r="J283" s="5"/>
      <c r="N283" s="5"/>
    </row>
    <row r="284" spans="1:14" s="104" customFormat="1" x14ac:dyDescent="0.3">
      <c r="A284" s="103"/>
      <c r="F284" s="5"/>
      <c r="G284" s="5"/>
      <c r="H284" s="5"/>
      <c r="I284" s="5"/>
      <c r="J284" s="5"/>
      <c r="N284" s="5"/>
    </row>
    <row r="285" spans="1:14" s="104" customFormat="1" x14ac:dyDescent="0.3">
      <c r="A285" s="103"/>
      <c r="F285" s="5"/>
      <c r="G285" s="5"/>
      <c r="H285" s="5"/>
      <c r="I285" s="5"/>
      <c r="J285" s="5"/>
      <c r="N285" s="5"/>
    </row>
    <row r="286" spans="1:14" s="104" customFormat="1" x14ac:dyDescent="0.3">
      <c r="A286" s="103"/>
      <c r="F286" s="5"/>
      <c r="G286" s="5"/>
      <c r="H286" s="5"/>
      <c r="I286" s="5"/>
      <c r="J286" s="5"/>
      <c r="N286" s="5"/>
    </row>
    <row r="287" spans="1:14" s="104" customFormat="1" x14ac:dyDescent="0.3">
      <c r="A287" s="103"/>
      <c r="F287" s="5"/>
      <c r="G287" s="5"/>
      <c r="H287" s="5"/>
      <c r="I287" s="5"/>
      <c r="J287" s="5"/>
      <c r="N287" s="5"/>
    </row>
  </sheetData>
  <mergeCells count="17">
    <mergeCell ref="A85:F85"/>
    <mergeCell ref="A1:H2"/>
    <mergeCell ref="I1:J2"/>
    <mergeCell ref="A4:F5"/>
    <mergeCell ref="G4:G5"/>
    <mergeCell ref="H4:H5"/>
    <mergeCell ref="I4:J4"/>
    <mergeCell ref="N4:N5"/>
    <mergeCell ref="E8:F8"/>
    <mergeCell ref="B33:F33"/>
    <mergeCell ref="E54:F54"/>
    <mergeCell ref="B83:F83"/>
    <mergeCell ref="B90:F90"/>
    <mergeCell ref="B95:F95"/>
    <mergeCell ref="B104:F104"/>
    <mergeCell ref="A106:F106"/>
    <mergeCell ref="B116:F116"/>
  </mergeCells>
  <printOptions horizontalCentered="1"/>
  <pageMargins left="0.98425196850393704" right="0.98425196850393704" top="0.98425196850393704" bottom="0.98425196850393704" header="0.19685039370078741" footer="0.19685039370078741"/>
  <pageSetup paperSize="9" scale="50" fitToHeight="3" orientation="portrait" r:id="rId1"/>
  <headerFooter alignWithMargins="0">
    <oddFooter>&amp;C&amp;"Arial,Grassetto"&amp;12Conto Economico 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Schema 118</vt:lpstr>
      <vt:lpstr>'Schema 118'!Area_stampa</vt:lpstr>
      <vt:lpstr>'Schema 118'!Print_Area</vt:lpstr>
      <vt:lpstr>'Schema 118'!Print_Titles</vt:lpstr>
      <vt:lpstr>'Schema 118'!Titoli_stampa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Labanti</dc:creator>
  <cp:lastModifiedBy>Pagoto Giacomo</cp:lastModifiedBy>
  <dcterms:created xsi:type="dcterms:W3CDTF">2019-10-07T07:30:35Z</dcterms:created>
  <dcterms:modified xsi:type="dcterms:W3CDTF">2023-08-23T10:43:59Z</dcterms:modified>
</cp:coreProperties>
</file>