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9200" windowHeight="11310" firstSheet="15" activeTab="18"/>
  </bookViews>
  <sheets>
    <sheet name="LOTTO 1 - MECC. MODENA" sheetId="1" r:id="rId1"/>
    <sheet name="LOTTO 2 - MECC. SASSUOLO" sheetId="7" r:id="rId2"/>
    <sheet name="LOTTO 3 - MECC. MONTEFIORINO" sheetId="8" r:id="rId3"/>
    <sheet name="LOTTO 4 - MECC. CASTELFRANCO" sheetId="9" r:id="rId4"/>
    <sheet name="LOTTO 5 - MECC. CARPI" sheetId="10" r:id="rId5"/>
    <sheet name="LOTTO 6 - MECC. MIRANDOLA" sheetId="11" r:id="rId6"/>
    <sheet name="LOTTO 7 - MECC FINALE" sheetId="12" r:id="rId7"/>
    <sheet name="LOTTO 8 - MECC VIGNOLA" sheetId="13" r:id="rId8"/>
    <sheet name="LOTTO 9 - MECC PAVULLO" sheetId="14" r:id="rId9"/>
    <sheet name="LOTTO 10 - GOMM MODENA" sheetId="15" r:id="rId10"/>
    <sheet name="LOTTO 11 - GOMM SASSUOLO" sheetId="16" r:id="rId11"/>
    <sheet name="LOTTO 12 - GOMM MONTEFIORINO" sheetId="17" r:id="rId12"/>
    <sheet name="LOTTO 13 - GOMM CASTELFRANCO" sheetId="18" r:id="rId13"/>
    <sheet name="LOTTO 14 - GOMM CARPI" sheetId="19" r:id="rId14"/>
    <sheet name="LOTTO 15 - GOMM MIRANDOLA" sheetId="20" r:id="rId15"/>
    <sheet name="LOTTO 16 - GOMM FINALE" sheetId="21" r:id="rId16"/>
    <sheet name="LOTTO 17 - GOMM VIGNOLA" sheetId="22" r:id="rId17"/>
    <sheet name="LOTTO 18 - GOMM PAVULLO" sheetId="23" r:id="rId18"/>
    <sheet name="LOTTO 19 - CARR MODENA" sheetId="24" r:id="rId19"/>
    <sheet name="LOTTO 20 - CARR SASSUOLO" sheetId="25" r:id="rId20"/>
    <sheet name="LOTTO 21 - CARR MONTEFIORINO" sheetId="26" r:id="rId21"/>
    <sheet name="LOTTO 22 - CARR CASTELFRANCO" sheetId="27" r:id="rId22"/>
    <sheet name="LOTTO 23 - CARR CARPI" sheetId="28" r:id="rId23"/>
    <sheet name="LOTTO 24 - CARR MIRANDOLA" sheetId="29" r:id="rId24"/>
    <sheet name="LOTTO 25 - CARR FINALE" sheetId="30" r:id="rId25"/>
    <sheet name="LOTTO 26 - CARR VIGNOLA" sheetId="31" r:id="rId26"/>
    <sheet name="LOTTO 27 - CARR PAVULLO" sheetId="32" r:id="rId27"/>
  </sheets>
  <calcPr calcId="162913" iterateDelta="1E-4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E8" i="1"/>
  <c r="F8" i="1" s="1"/>
  <c r="O7" i="1"/>
  <c r="E7" i="1"/>
  <c r="F7" i="1" s="1"/>
  <c r="O6" i="1"/>
  <c r="E6" i="1"/>
  <c r="F6" i="1" s="1"/>
  <c r="O5" i="1"/>
  <c r="O9" i="1" s="1"/>
  <c r="O10" i="1" s="1"/>
  <c r="E5" i="1"/>
  <c r="F5" i="1" s="1"/>
  <c r="F10" i="7"/>
  <c r="E8" i="7"/>
  <c r="F8" i="7" s="1"/>
  <c r="O7" i="7"/>
  <c r="E7" i="7"/>
  <c r="F7" i="7" s="1"/>
  <c r="O6" i="7"/>
  <c r="E6" i="7"/>
  <c r="F6" i="7" s="1"/>
  <c r="O5" i="7"/>
  <c r="O9" i="7" s="1"/>
  <c r="O10" i="7" s="1"/>
  <c r="E5" i="7"/>
  <c r="F5" i="7" s="1"/>
  <c r="F10" i="8"/>
  <c r="F8" i="8"/>
  <c r="E8" i="8"/>
  <c r="O7" i="8"/>
  <c r="E7" i="8"/>
  <c r="F7" i="8" s="1"/>
  <c r="O6" i="8"/>
  <c r="E6" i="8"/>
  <c r="F6" i="8" s="1"/>
  <c r="O5" i="8"/>
  <c r="O9" i="8" s="1"/>
  <c r="O10" i="8" s="1"/>
  <c r="E5" i="8"/>
  <c r="F5" i="8" s="1"/>
  <c r="F10" i="9"/>
  <c r="F8" i="9"/>
  <c r="E8" i="9"/>
  <c r="O7" i="9"/>
  <c r="E7" i="9"/>
  <c r="F7" i="9" s="1"/>
  <c r="O6" i="9"/>
  <c r="E6" i="9"/>
  <c r="F6" i="9" s="1"/>
  <c r="O5" i="9"/>
  <c r="O9" i="9" s="1"/>
  <c r="O10" i="9" s="1"/>
  <c r="E5" i="9"/>
  <c r="F5" i="9" s="1"/>
  <c r="F10" i="10"/>
  <c r="E8" i="10"/>
  <c r="F8" i="10" s="1"/>
  <c r="O7" i="10"/>
  <c r="E7" i="10"/>
  <c r="F7" i="10" s="1"/>
  <c r="O6" i="10"/>
  <c r="E6" i="10"/>
  <c r="F6" i="10" s="1"/>
  <c r="O5" i="10"/>
  <c r="O9" i="10" s="1"/>
  <c r="O10" i="10" s="1"/>
  <c r="E5" i="10"/>
  <c r="F5" i="10" s="1"/>
  <c r="F10" i="11"/>
  <c r="E8" i="11"/>
  <c r="F8" i="11" s="1"/>
  <c r="O7" i="11"/>
  <c r="E7" i="11"/>
  <c r="F7" i="11" s="1"/>
  <c r="O6" i="11"/>
  <c r="E6" i="11"/>
  <c r="F6" i="11" s="1"/>
  <c r="O5" i="11"/>
  <c r="O9" i="11" s="1"/>
  <c r="O10" i="11" s="1"/>
  <c r="E5" i="11"/>
  <c r="F5" i="11" s="1"/>
  <c r="F10" i="12"/>
  <c r="F8" i="12"/>
  <c r="E8" i="12"/>
  <c r="O7" i="12"/>
  <c r="E7" i="12"/>
  <c r="F7" i="12" s="1"/>
  <c r="O6" i="12"/>
  <c r="E6" i="12"/>
  <c r="F6" i="12" s="1"/>
  <c r="O5" i="12"/>
  <c r="O9" i="12" s="1"/>
  <c r="O10" i="12" s="1"/>
  <c r="E5" i="12"/>
  <c r="F5" i="12" s="1"/>
  <c r="F10" i="13"/>
  <c r="E8" i="13"/>
  <c r="F8" i="13" s="1"/>
  <c r="O7" i="13"/>
  <c r="E7" i="13"/>
  <c r="F7" i="13" s="1"/>
  <c r="O6" i="13"/>
  <c r="E6" i="13"/>
  <c r="F6" i="13" s="1"/>
  <c r="O5" i="13"/>
  <c r="O9" i="13" s="1"/>
  <c r="O10" i="13" s="1"/>
  <c r="E5" i="13"/>
  <c r="F5" i="13" s="1"/>
  <c r="F12" i="13" l="1"/>
  <c r="F12" i="11"/>
  <c r="F12" i="9"/>
  <c r="F13" i="9" s="1"/>
  <c r="F14" i="9" s="1"/>
  <c r="F12" i="1"/>
  <c r="F15" i="1" s="1"/>
  <c r="F12" i="7"/>
  <c r="F12" i="8"/>
  <c r="F15" i="9"/>
  <c r="F12" i="10"/>
  <c r="F15" i="11"/>
  <c r="F13" i="11"/>
  <c r="F14" i="11" s="1"/>
  <c r="F12" i="12"/>
  <c r="F15" i="13"/>
  <c r="F13" i="13"/>
  <c r="F14" i="13" s="1"/>
  <c r="O7" i="16"/>
  <c r="O6" i="16"/>
  <c r="O9" i="16" s="1"/>
  <c r="O10" i="16" s="1"/>
  <c r="O5" i="16"/>
  <c r="O7" i="17"/>
  <c r="O6" i="17"/>
  <c r="O9" i="17" s="1"/>
  <c r="O10" i="17" s="1"/>
  <c r="O5" i="17"/>
  <c r="O7" i="18"/>
  <c r="O6" i="18"/>
  <c r="O5" i="18"/>
  <c r="O9" i="18" s="1"/>
  <c r="O10" i="18" s="1"/>
  <c r="O7" i="19"/>
  <c r="O6" i="19"/>
  <c r="O9" i="19" s="1"/>
  <c r="O10" i="19" s="1"/>
  <c r="O5" i="19"/>
  <c r="O7" i="20"/>
  <c r="O6" i="20"/>
  <c r="O9" i="20" s="1"/>
  <c r="O10" i="20" s="1"/>
  <c r="O5" i="20"/>
  <c r="O7" i="21"/>
  <c r="O6" i="21"/>
  <c r="O9" i="21" s="1"/>
  <c r="O10" i="21" s="1"/>
  <c r="O5" i="21"/>
  <c r="O7" i="32"/>
  <c r="O6" i="32"/>
  <c r="O9" i="32" s="1"/>
  <c r="O10" i="32" s="1"/>
  <c r="O5" i="32"/>
  <c r="O9" i="31"/>
  <c r="O10" i="31" s="1"/>
  <c r="O7" i="31"/>
  <c r="O6" i="31"/>
  <c r="O5" i="31"/>
  <c r="O7" i="30"/>
  <c r="O6" i="30"/>
  <c r="O9" i="30" s="1"/>
  <c r="O10" i="30" s="1"/>
  <c r="O5" i="30"/>
  <c r="O9" i="29"/>
  <c r="O10" i="29" s="1"/>
  <c r="O7" i="29"/>
  <c r="O6" i="29"/>
  <c r="O5" i="29"/>
  <c r="O7" i="28"/>
  <c r="O6" i="28"/>
  <c r="O5" i="28"/>
  <c r="O9" i="28" s="1"/>
  <c r="O10" i="28" s="1"/>
  <c r="O7" i="27"/>
  <c r="O6" i="27"/>
  <c r="O9" i="27" s="1"/>
  <c r="O10" i="27" s="1"/>
  <c r="O5" i="27"/>
  <c r="O7" i="26"/>
  <c r="O6" i="26"/>
  <c r="O5" i="26"/>
  <c r="O9" i="26" s="1"/>
  <c r="O10" i="26" s="1"/>
  <c r="F13" i="1" l="1"/>
  <c r="F14" i="1" s="1"/>
  <c r="F15" i="7"/>
  <c r="F13" i="7"/>
  <c r="F14" i="7" s="1"/>
  <c r="F15" i="8"/>
  <c r="F13" i="8"/>
  <c r="F14" i="8" s="1"/>
  <c r="F15" i="10"/>
  <c r="F13" i="10"/>
  <c r="F14" i="10" s="1"/>
  <c r="F15" i="12"/>
  <c r="F13" i="12"/>
  <c r="F14" i="12" s="1"/>
  <c r="O5" i="23"/>
  <c r="O9" i="23" s="1"/>
  <c r="O6" i="23"/>
  <c r="O7" i="23"/>
  <c r="O7" i="14" l="1"/>
  <c r="O6" i="14"/>
  <c r="O9" i="14" s="1"/>
  <c r="O10" i="14" s="1"/>
  <c r="O5" i="14"/>
  <c r="O7" i="22"/>
  <c r="O6" i="22"/>
  <c r="O9" i="22" s="1"/>
  <c r="O10" i="22" s="1"/>
  <c r="O5" i="22"/>
  <c r="O10" i="23"/>
  <c r="O7" i="25"/>
  <c r="O6" i="25"/>
  <c r="O5" i="25"/>
  <c r="O7" i="24"/>
  <c r="O6" i="24"/>
  <c r="O9" i="24" s="1"/>
  <c r="O10" i="24" s="1"/>
  <c r="O5" i="24"/>
  <c r="O9" i="15"/>
  <c r="O10" i="15" s="1"/>
  <c r="O7" i="15"/>
  <c r="O6" i="15"/>
  <c r="O5" i="15"/>
  <c r="O9" i="25" l="1"/>
  <c r="O10" i="25" s="1"/>
  <c r="F11" i="32" l="1"/>
  <c r="F10" i="32"/>
  <c r="E8" i="32"/>
  <c r="F8" i="32" s="1"/>
  <c r="E7" i="32"/>
  <c r="F7" i="32" s="1"/>
  <c r="E6" i="32"/>
  <c r="F6" i="32" s="1"/>
  <c r="E5" i="32"/>
  <c r="F5" i="32" s="1"/>
  <c r="F11" i="31"/>
  <c r="F10" i="31"/>
  <c r="E8" i="31"/>
  <c r="F8" i="31" s="1"/>
  <c r="E7" i="31"/>
  <c r="F7" i="31" s="1"/>
  <c r="E6" i="31"/>
  <c r="F6" i="31" s="1"/>
  <c r="E5" i="31"/>
  <c r="F5" i="31" s="1"/>
  <c r="F11" i="30"/>
  <c r="F10" i="30"/>
  <c r="E8" i="30"/>
  <c r="F8" i="30" s="1"/>
  <c r="E7" i="30"/>
  <c r="F7" i="30" s="1"/>
  <c r="E6" i="30"/>
  <c r="F6" i="30" s="1"/>
  <c r="E5" i="30"/>
  <c r="F5" i="30" s="1"/>
  <c r="F11" i="29"/>
  <c r="F10" i="29"/>
  <c r="E8" i="29"/>
  <c r="F8" i="29" s="1"/>
  <c r="E7" i="29"/>
  <c r="F7" i="29" s="1"/>
  <c r="E6" i="29"/>
  <c r="F6" i="29" s="1"/>
  <c r="E5" i="29"/>
  <c r="F5" i="29" s="1"/>
  <c r="F13" i="29" s="1"/>
  <c r="F11" i="28"/>
  <c r="F10" i="28"/>
  <c r="E8" i="28"/>
  <c r="F8" i="28" s="1"/>
  <c r="E7" i="28"/>
  <c r="F7" i="28" s="1"/>
  <c r="E6" i="28"/>
  <c r="F6" i="28" s="1"/>
  <c r="E5" i="28"/>
  <c r="F5" i="28" s="1"/>
  <c r="F11" i="27"/>
  <c r="F10" i="27"/>
  <c r="E8" i="27"/>
  <c r="F8" i="27" s="1"/>
  <c r="E7" i="27"/>
  <c r="F7" i="27" s="1"/>
  <c r="E6" i="27"/>
  <c r="F6" i="27" s="1"/>
  <c r="E5" i="27"/>
  <c r="F5" i="27" s="1"/>
  <c r="F11" i="26"/>
  <c r="F10" i="26"/>
  <c r="E8" i="26"/>
  <c r="F8" i="26" s="1"/>
  <c r="E7" i="26"/>
  <c r="F7" i="26" s="1"/>
  <c r="E6" i="26"/>
  <c r="F6" i="26" s="1"/>
  <c r="E5" i="26"/>
  <c r="F5" i="26" s="1"/>
  <c r="F11" i="25"/>
  <c r="F10" i="25"/>
  <c r="E8" i="25"/>
  <c r="F8" i="25" s="1"/>
  <c r="E7" i="25"/>
  <c r="F7" i="25" s="1"/>
  <c r="E6" i="25"/>
  <c r="F6" i="25" s="1"/>
  <c r="E5" i="25"/>
  <c r="F5" i="25" s="1"/>
  <c r="F11" i="24"/>
  <c r="F10" i="24"/>
  <c r="E8" i="24"/>
  <c r="F8" i="24" s="1"/>
  <c r="E7" i="24"/>
  <c r="F7" i="24" s="1"/>
  <c r="E6" i="24"/>
  <c r="F6" i="24" s="1"/>
  <c r="E5" i="24"/>
  <c r="F5" i="24" s="1"/>
  <c r="F10" i="23"/>
  <c r="E8" i="23"/>
  <c r="F8" i="23" s="1"/>
  <c r="E7" i="23"/>
  <c r="F7" i="23" s="1"/>
  <c r="E6" i="23"/>
  <c r="F6" i="23" s="1"/>
  <c r="E5" i="23"/>
  <c r="F5" i="23" s="1"/>
  <c r="F10" i="22"/>
  <c r="E8" i="22"/>
  <c r="F8" i="22" s="1"/>
  <c r="E7" i="22"/>
  <c r="F7" i="22" s="1"/>
  <c r="E6" i="22"/>
  <c r="F6" i="22" s="1"/>
  <c r="E5" i="22"/>
  <c r="F5" i="22" s="1"/>
  <c r="F10" i="21"/>
  <c r="E8" i="21"/>
  <c r="F8" i="21" s="1"/>
  <c r="E7" i="21"/>
  <c r="F7" i="21" s="1"/>
  <c r="E6" i="21"/>
  <c r="F6" i="21" s="1"/>
  <c r="E5" i="21"/>
  <c r="F5" i="21" s="1"/>
  <c r="F10" i="20"/>
  <c r="E8" i="20"/>
  <c r="F8" i="20" s="1"/>
  <c r="E7" i="20"/>
  <c r="F7" i="20" s="1"/>
  <c r="E6" i="20"/>
  <c r="F6" i="20" s="1"/>
  <c r="E5" i="20"/>
  <c r="F5" i="20" s="1"/>
  <c r="F10" i="19"/>
  <c r="E8" i="19"/>
  <c r="F8" i="19" s="1"/>
  <c r="E7" i="19"/>
  <c r="F7" i="19" s="1"/>
  <c r="E6" i="19"/>
  <c r="F6" i="19" s="1"/>
  <c r="E5" i="19"/>
  <c r="F5" i="19" s="1"/>
  <c r="F10" i="18"/>
  <c r="E8" i="18"/>
  <c r="F8" i="18" s="1"/>
  <c r="E7" i="18"/>
  <c r="F7" i="18" s="1"/>
  <c r="E6" i="18"/>
  <c r="F6" i="18" s="1"/>
  <c r="E5" i="18"/>
  <c r="F5" i="18" s="1"/>
  <c r="F10" i="17"/>
  <c r="E8" i="17"/>
  <c r="F8" i="17" s="1"/>
  <c r="E7" i="17"/>
  <c r="F7" i="17" s="1"/>
  <c r="E6" i="17"/>
  <c r="F6" i="17" s="1"/>
  <c r="E5" i="17"/>
  <c r="F5" i="17" s="1"/>
  <c r="F10" i="16"/>
  <c r="E8" i="16"/>
  <c r="F8" i="16" s="1"/>
  <c r="E7" i="16"/>
  <c r="F7" i="16" s="1"/>
  <c r="E6" i="16"/>
  <c r="F6" i="16" s="1"/>
  <c r="E5" i="16"/>
  <c r="F5" i="16" s="1"/>
  <c r="F10" i="15"/>
  <c r="E8" i="15"/>
  <c r="F8" i="15" s="1"/>
  <c r="F7" i="15"/>
  <c r="E7" i="15"/>
  <c r="E6" i="15"/>
  <c r="F6" i="15" s="1"/>
  <c r="E5" i="15"/>
  <c r="F5" i="15" s="1"/>
  <c r="F10" i="14"/>
  <c r="E8" i="14"/>
  <c r="F8" i="14" s="1"/>
  <c r="E7" i="14"/>
  <c r="F7" i="14" s="1"/>
  <c r="E6" i="14"/>
  <c r="F6" i="14" s="1"/>
  <c r="E5" i="14"/>
  <c r="F5" i="14" s="1"/>
  <c r="F12" i="15" l="1"/>
  <c r="F15" i="15" s="1"/>
  <c r="F12" i="21"/>
  <c r="F13" i="21" s="1"/>
  <c r="F14" i="21" s="1"/>
  <c r="F12" i="23"/>
  <c r="F15" i="23" s="1"/>
  <c r="F13" i="24"/>
  <c r="F16" i="24" s="1"/>
  <c r="F13" i="27"/>
  <c r="F16" i="27" s="1"/>
  <c r="F12" i="18"/>
  <c r="F13" i="18" s="1"/>
  <c r="F14" i="18" s="1"/>
  <c r="F12" i="17"/>
  <c r="F13" i="17" s="1"/>
  <c r="F14" i="17" s="1"/>
  <c r="F12" i="14"/>
  <c r="F15" i="14" s="1"/>
  <c r="F13" i="32"/>
  <c r="F13" i="31"/>
  <c r="F13" i="30"/>
  <c r="F14" i="29"/>
  <c r="F15" i="29" s="1"/>
  <c r="F16" i="29"/>
  <c r="F13" i="28"/>
  <c r="F13" i="26"/>
  <c r="F13" i="25"/>
  <c r="F12" i="22"/>
  <c r="F12" i="20"/>
  <c r="F12" i="19"/>
  <c r="F12" i="16"/>
  <c r="F13" i="15"/>
  <c r="F14" i="15" s="1"/>
  <c r="F14" i="27" l="1"/>
  <c r="F15" i="27" s="1"/>
  <c r="F15" i="21"/>
  <c r="F15" i="18"/>
  <c r="F13" i="14"/>
  <c r="F14" i="14" s="1"/>
  <c r="F15" i="17"/>
  <c r="F13" i="23"/>
  <c r="F14" i="23" s="1"/>
  <c r="F16" i="32"/>
  <c r="F14" i="32"/>
  <c r="F15" i="32" s="1"/>
  <c r="F16" i="31"/>
  <c r="F14" i="31"/>
  <c r="F15" i="31" s="1"/>
  <c r="F16" i="30"/>
  <c r="F14" i="30"/>
  <c r="F15" i="30" s="1"/>
  <c r="F16" i="28"/>
  <c r="F14" i="28"/>
  <c r="F15" i="28" s="1"/>
  <c r="F16" i="26"/>
  <c r="F14" i="26"/>
  <c r="F15" i="26" s="1"/>
  <c r="F16" i="25"/>
  <c r="F14" i="25"/>
  <c r="F15" i="25" s="1"/>
  <c r="F14" i="24"/>
  <c r="F15" i="24" s="1"/>
  <c r="F13" i="22"/>
  <c r="F14" i="22" s="1"/>
  <c r="F15" i="22"/>
  <c r="F15" i="20"/>
  <c r="F13" i="20"/>
  <c r="F14" i="20" s="1"/>
  <c r="F15" i="19"/>
  <c r="F13" i="19"/>
  <c r="F14" i="19" s="1"/>
  <c r="F13" i="16"/>
  <c r="F14" i="16" s="1"/>
  <c r="F15" i="16"/>
</calcChain>
</file>

<file path=xl/sharedStrings.xml><?xml version="1.0" encoding="utf-8"?>
<sst xmlns="http://schemas.openxmlformats.org/spreadsheetml/2006/main" count="1161" uniqueCount="82">
  <si>
    <t>in lettere:</t>
  </si>
  <si>
    <t>Aliquota IVA</t>
  </si>
  <si>
    <t>Importo offerto in cifre</t>
  </si>
  <si>
    <t>Importo offerto in lettere</t>
  </si>
  <si>
    <t>Descrizione</t>
  </si>
  <si>
    <t>AZIENDA USL DI MODENA</t>
  </si>
  <si>
    <t xml:space="preserve">RIBASSO % OFFERTO SU TOTALE A BASE D'APPALTO </t>
  </si>
  <si>
    <t>RIBASSO OFFERTO SUL TOTALE A BASE D'APPALTO</t>
  </si>
  <si>
    <t>Importi e percentuali offerti in cifre</t>
  </si>
  <si>
    <t>Importi e percentuali offerti in lettere</t>
  </si>
  <si>
    <r>
      <t>Specificare in percentuale i</t>
    </r>
    <r>
      <rPr>
        <b/>
        <sz val="11"/>
        <color theme="1"/>
        <rFont val="Calibri"/>
        <family val="2"/>
      </rPr>
      <t xml:space="preserve"> costi relativi alla sicurezza</t>
    </r>
    <r>
      <rPr>
        <sz val="11"/>
        <color theme="1"/>
        <rFont val="Calibri"/>
        <family val="2"/>
      </rPr>
      <t xml:space="preserve"> che sono già inclusi nel prezzo complessivo di offerta  riferito all'intero lotto (ex art. 95, comma 10 del d.lgs. 50/2016), </t>
    </r>
    <r>
      <rPr>
        <b/>
        <sz val="11"/>
        <color theme="1"/>
        <rFont val="Calibri"/>
        <family val="2"/>
      </rPr>
      <t>in cifre:</t>
    </r>
  </si>
  <si>
    <t>IMPORTO STIMATO RICAMBI</t>
  </si>
  <si>
    <t>Ore di lavoro ANNUALI PRESUNTE</t>
  </si>
  <si>
    <t>Importo Scontato</t>
  </si>
  <si>
    <t>Sconto Offerto (%)</t>
  </si>
  <si>
    <t>Importo Orario Manodopera Offerto (€)</t>
  </si>
  <si>
    <r>
      <t xml:space="preserve">IMPORTO STIMATO DI SPESA ANNUALE PER RICAMBI </t>
    </r>
    <r>
      <rPr>
        <b/>
        <u/>
        <sz val="12"/>
        <color theme="1"/>
        <rFont val="Calibri"/>
        <family val="2"/>
      </rPr>
      <t>FIAT</t>
    </r>
  </si>
  <si>
    <r>
      <t xml:space="preserve">IMPORTO STIMATO DI SPESA ANNUALE PER RICAMBI </t>
    </r>
    <r>
      <rPr>
        <b/>
        <u/>
        <sz val="12"/>
        <color theme="1"/>
        <rFont val="Calibri"/>
        <family val="2"/>
      </rPr>
      <t>RENAULT</t>
    </r>
  </si>
  <si>
    <r>
      <t xml:space="preserve">IMPORTO STIMATO DI SPESA ANNUALE PER RICAMBI </t>
    </r>
    <r>
      <rPr>
        <b/>
        <u/>
        <sz val="12"/>
        <color theme="1"/>
        <rFont val="Calibri"/>
        <family val="2"/>
      </rPr>
      <t>NISSAN</t>
    </r>
  </si>
  <si>
    <r>
      <t xml:space="preserve">IMPORTO STIMATO DI SPESA ANNUALE PER RICAMBI </t>
    </r>
    <r>
      <rPr>
        <b/>
        <u/>
        <sz val="12"/>
        <color theme="1"/>
        <rFont val="Calibri"/>
        <family val="2"/>
      </rPr>
      <t>WOLKSWAGEN</t>
    </r>
  </si>
  <si>
    <t>LOTTO 2 - COMUNE DI SASSUOLO - Servizio di manutenzione delle parti meccaniche ed elettriche del parco auto e ambulanze di proprietà dell’AUSL di Modena</t>
  </si>
  <si>
    <t>Totale ANNUALE a base d'appalto NON SUPERABILE</t>
  </si>
  <si>
    <t xml:space="preserve">TOTALE ANNUALE  IMPORTO OFFERTO </t>
  </si>
  <si>
    <t xml:space="preserve">TOTALE TRIENNALE  IMPORTO OFFERTO </t>
  </si>
  <si>
    <t xml:space="preserve">TOTALE ANNUALE IMPORTO OFFERTO </t>
  </si>
  <si>
    <t xml:space="preserve">TOTALE TRIENNALE IMPORTO OFFERTO </t>
  </si>
  <si>
    <t>LOTTO 3 - COMUNE DI MONTEFIORINO - Servizio di manutenzione delle parti meccaniche ed elettriche del parco auto e ambulanze di proprietà dell’AUSL di Modena</t>
  </si>
  <si>
    <t>LOTTO 5 - COMUNE DI CARPI - Servizio di manutenzione delle parti meccaniche ed elettriche del parco auto e ambulanze di proprietà dell’AUSL di Modena</t>
  </si>
  <si>
    <t>LOTTO 6 - COMUNE DI MIRANDOLA - Servizio di manutenzione delle parti meccaniche ed elettriche del parco auto e ambulanze di proprietà dell’AUSL di Modena</t>
  </si>
  <si>
    <t>LOTTO 8 - COMUNE DI VIGNOLA - Servizio di manutenzione delle parti meccaniche ed elettriche del parco auto e ambulanze di proprietà dell’AUSL di Modena</t>
  </si>
  <si>
    <t>LOTTO 9 - COMUNE DI PAVULLO - Servizio di manutenzione delle parti meccaniche ed elettriche del parco auto e ambulanze di proprietà dell’AUSL di Modena</t>
  </si>
  <si>
    <t>LOTTO 10 - COMUNE DI MODENA - Servizio di manutenzione dei pneumatici del parco auto e ambulanze di proprietà dell'AOU di Modena, dell’AUSL di Modena, e delle auto a noleggio presso l’AUSL di Modena</t>
  </si>
  <si>
    <t>IMPORTO STIMATO DI SPESA ANNUALE PER Pneumatici Pirelli</t>
  </si>
  <si>
    <t>IMPORTO STIMATO DI SPESA ANNUALE PER Pneumatici Michelin</t>
  </si>
  <si>
    <t>IMPORTO STIMATO DI SPESA ANNUALE PER Pneumatici Good year</t>
  </si>
  <si>
    <t>LOTTO 11 - COMUNE DI SASSUOLO - Servizio di manutenzione dei pneumatici del parco auto e ambulanze di proprietà dell’AUSL di Modena, e delle auto a noleggio presso l’AUSL di Modena</t>
  </si>
  <si>
    <t>LOTTO 12 - COMUNE DI MONTEFIORINO - Servizio di manutenzione dei pneumatici del parco auto e ambulanze di proprietà dell’AUSL di Modena, e delle auto a noleggio presso l’AUSL di Modena</t>
  </si>
  <si>
    <t>LOTTO 13 - COMUNE DI CASTELFRANCO - Servizio di manutenzione dei pneumatici del parco auto e ambulanze di proprietà dell’AUSL di Modena, e delle auto a noleggio presso l’AUSL di Modena</t>
  </si>
  <si>
    <t>LOTTO 14 - COMUNE DI CARPI - Servizio di manutenzione dei pneumatici del parco auto e ambulanze di proprietà dell’AUSL di Modena, e delle auto a noleggio presso l’AUSL di Modena</t>
  </si>
  <si>
    <t>LOTTO 15 - COMUNE DI MIRANDOLA - Servizio di manutenzione dei pneumatici del parco auto e ambulanze di proprietà dell’AUSL di Modena, e delle auto a noleggio presso l’AUSL di Modena</t>
  </si>
  <si>
    <t>LOTTO 16 - COMUNE DI FINALE - Servizio di manutenzione dei pneumatici del parco auto e ambulanze di proprietà dell’AUSL di Modena, e delle auto a noleggio presso l’AUSL di Modena</t>
  </si>
  <si>
    <t>LOTTO 17 - COMUNE DI VIGNOLA - Servizio di manutenzione dei pneumatici del parco auto e ambulanze di proprietà dell’AUSL di Modena, e delle auto a noleggio presso l’AUSL di Modena</t>
  </si>
  <si>
    <t>LOTTO 18 - COMUNE DI PAVULLO - Servizio di manutenzione dei pneumatici del parco auto e ambulanze di proprietà dell’AUSL di Modena, e delle auto a noleggio presso l’AUSL di Modena</t>
  </si>
  <si>
    <t>LOTTO 19 - COMUNE DI MODENA - Servizio di manutenzione della carrozzeria del parco auto e ambulanze di proprietà dell’AUSL di Modena e dell'AOU di Modena</t>
  </si>
  <si>
    <t>Ore di lavoro ANNUALI PRESUNTE per riparazione Carrozzeria</t>
  </si>
  <si>
    <t>Ore di lavoro ANNUALI PRESUNTE per verniciatura Carrozzeria</t>
  </si>
  <si>
    <t>LOTTO 20 - COMUNE DI SASSUOLO - Servizio di manutenzione della carrozzeria del parco auto e ambulanze di proprietà dell’AUSL di Modena</t>
  </si>
  <si>
    <t>LOTTO 21 - COMUNE DI MONTEFIORINO - Servizio di manutenzione della carrozzeria del parco auto e ambulanze di proprietà dell’AUSL di Modena</t>
  </si>
  <si>
    <t>LOTTO 22 - COMUNE DI CASTELFRANCO - Servizio di manutenzione della carrozzeria del parco auto e ambulanze di proprietà dell’AUSL di Modena</t>
  </si>
  <si>
    <t>LOTTO 23 - COMUNE DI CARPI - Servizio di manutenzione della carrozzeria del parco auto e ambulanze di proprietà dell’AUSL di Modena</t>
  </si>
  <si>
    <t>LOTTO 24 - COMUNE DI MIRANDOLA - Servizio di manutenzione della carrozzeria del parco auto e ambulanze di proprietà dell’AUSL di Modena</t>
  </si>
  <si>
    <t>LOTTO 25 - COMUNE DI FINALE - Servizio di manutenzione della carrozzeria del parco auto e ambulanze di proprietà dell’AUSL di Modena</t>
  </si>
  <si>
    <t>LOTTO 26 - COMUNE DI VIGNOLA - Servizio di manutenzione della carrozzeria del parco auto e ambulanze di proprietà dell’AUSL di Modena</t>
  </si>
  <si>
    <t>LOTTO 27 - COMUNE DI PAVULLO - Servizio di manutenzione della carrozzeria del parco auto e ambulanze di proprietà dell’AUSL di Modena</t>
  </si>
  <si>
    <t>CCNL Settore  __________________</t>
  </si>
  <si>
    <t>numero unità          A</t>
  </si>
  <si>
    <t xml:space="preserve">valori minimi salariali orari  lordi contrattuali x unità             </t>
  </si>
  <si>
    <t>ore  lavoro/anno x unità necessarie  x effettuazione servizio              B</t>
  </si>
  <si>
    <t>valori salariali orari lordi  effettivi x unità                 C</t>
  </si>
  <si>
    <t>TOTALE           AXBXC</t>
  </si>
  <si>
    <t>* il numero di unità di personale da impiegare per adempiere al servizio Livello  ____</t>
  </si>
  <si>
    <t>importo totale annuale del costo del lavoro relativo all’offerta presentata</t>
  </si>
  <si>
    <t>importo totale triennale del costo del lavoro relativo all'offerta presentata</t>
  </si>
  <si>
    <t>Allegato 6)  Scheda di  offerta economica</t>
  </si>
  <si>
    <t>Allegato 6.1) Schema Costo Manodopera</t>
  </si>
  <si>
    <t>SCHEMA - CALCOLO COSTO MANODOPERA
COMPILARE LE CELLE EVIDENZIATE IN GRIGIO, UTILIZZARE IL NUMERO DI RIGHE NECESSARIO</t>
  </si>
  <si>
    <t>Riempire le righe necessarie indicando quanto richiesto da ciascuna colonna: colonna K "numero di unità di personale per livello contrattuale"; colonna L "valori MINIMI salariali orari  lordi contrattuali x unità"; colonna M "ore  lavoro/anno x unità necessarie  x effettuazione servizio (il TOTALE di ore deve essere uguale a quello indicato della colonna C "ore di lavoro annuali presunte"); colonna N "valori salariali orari lordi  EFFETTIVI x unità")</t>
  </si>
  <si>
    <t>ore  lavoro /anno x unità necessarie  x effettuazione servizio              B</t>
  </si>
  <si>
    <t>CCNL Settore                              __________________</t>
  </si>
  <si>
    <r>
      <t xml:space="preserve">IMPORTO STIMATO DI SPESA ANNUALE PER RICAMBI </t>
    </r>
    <r>
      <rPr>
        <b/>
        <u/>
        <sz val="12"/>
        <color theme="1"/>
        <rFont val="Calibri"/>
        <family val="2"/>
        <scheme val="minor"/>
      </rPr>
      <t>FIAT</t>
    </r>
  </si>
  <si>
    <r>
      <t xml:space="preserve">IMPORTO STIMATO DI SPESA ANNUALE PER RICAMBI </t>
    </r>
    <r>
      <rPr>
        <b/>
        <u/>
        <sz val="12"/>
        <color theme="1"/>
        <rFont val="Calibri"/>
        <family val="2"/>
        <scheme val="minor"/>
      </rPr>
      <t>RENAULT</t>
    </r>
  </si>
  <si>
    <r>
      <t xml:space="preserve">IMPORTO STIMATO DI SPESA ANNUALE PER RICAMBI </t>
    </r>
    <r>
      <rPr>
        <b/>
        <u/>
        <sz val="12"/>
        <color theme="1"/>
        <rFont val="Calibri"/>
        <family val="2"/>
        <scheme val="minor"/>
      </rPr>
      <t>NISSAN</t>
    </r>
  </si>
  <si>
    <r>
      <t xml:space="preserve">IMPORTO STIMATO DI SPESA ANNUALE PER RICAMBI </t>
    </r>
    <r>
      <rPr>
        <b/>
        <u/>
        <sz val="12"/>
        <color theme="1"/>
        <rFont val="Calibri"/>
        <family val="2"/>
        <scheme val="minor"/>
      </rPr>
      <t>WOLKSWAGEN</t>
    </r>
  </si>
  <si>
    <r>
      <t>Specificare in percentuale i</t>
    </r>
    <r>
      <rPr>
        <b/>
        <sz val="11"/>
        <color theme="1"/>
        <rFont val="Calibri"/>
        <family val="2"/>
        <scheme val="minor"/>
      </rPr>
      <t xml:space="preserve"> costi relativi alla sicurezza</t>
    </r>
    <r>
      <rPr>
        <sz val="11"/>
        <color theme="1"/>
        <rFont val="Calibri"/>
        <family val="2"/>
        <scheme val="minor"/>
      </rPr>
      <t xml:space="preserve"> che sono già inclusi nel prezzo complessivo di offerta  riferito all'intero lotto (ex art. 95, comma 10 del d.lgs. 50/2016), </t>
    </r>
    <r>
      <rPr>
        <b/>
        <sz val="11"/>
        <color theme="1"/>
        <rFont val="Calibri"/>
        <family val="2"/>
        <scheme val="minor"/>
      </rPr>
      <t>in cifre:</t>
    </r>
  </si>
  <si>
    <t>ore  lavoro/anno x unità necessarie  x effettuazione servizio                               B</t>
  </si>
  <si>
    <t>numero unità                         A</t>
  </si>
  <si>
    <t>ore  lavoro/anno x unità necessarie  x effettuazione servizio                   B</t>
  </si>
  <si>
    <t>valori salariali orari lordi  effettivi x unità                          C</t>
  </si>
  <si>
    <t>numero unità                             A</t>
  </si>
  <si>
    <t>LOTTO 7 - COMUNE DI FINALE EMILIA - Servizio di manutenzione delle parti meccaniche ed elettriche del parco auto e ambulanze di proprietà dell’AUSL di Modena</t>
  </si>
  <si>
    <t>LOTTO 4 - COMUNE DI CASTELFRANCO EMILIA - Servizio di manutenzione delle parti meccaniche ed elettriche del parco auto e ambulanze di proprietà dell’AUSL di Modena</t>
  </si>
  <si>
    <t>LOTTO 1 - COMUNE DI MODENA - Servizio di manutenzione delle parti meccaniche ed elettriche del parco auto e ambulanze di proprietà dell’AUSL di Modena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</si>
</sst>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€&quot;\ * #,##0.00_-;\-&quot;€&quot;\ * #,##0.00_-;_-&quot;€&quot;\ * &quot;-&quot;??_-;_-@_-"/>
    <numFmt numFmtId="164" formatCode="&quot;€&quot;\ #,##0.00"/>
    <numFmt numFmtId="165" formatCode="_-&quot;€&quot;\ * #,##0.000_-;\-&quot;€&quot;\ * #,##0.000_-;_-&quot;€&quot;\ * &quot;-&quot;???_-;_-@_-"/>
    <numFmt numFmtId="166" formatCode="#,##0.000"/>
    <numFmt numFmtId="167" formatCode="0.000%"/>
    <numFmt numFmtId="168" formatCode="0.00000%"/>
    <numFmt numFmtId="169" formatCode="#,##0.00\ &quot;€&quot;"/>
    <numFmt numFmtId="170" formatCode="#,##0.0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20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6"/>
      <color theme="1"/>
      <name val="Calibri"/>
      <family val="2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sz val="11"/>
      <color rgb="FFFF0000"/>
      <name val="Calibri"/>
      <family val="2"/>
    </font>
    <font>
      <b/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sz val="10"/>
      <name val="Arial"/>
      <family val="2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6">
    <xf numFmtId="0" fontId="0" fillId="0" borderId="0" xfId="0"/>
    <xf numFmtId="0" fontId="6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10" fillId="3" borderId="9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/>
    </xf>
    <xf numFmtId="166" fontId="10" fillId="4" borderId="10" xfId="0" applyNumberFormat="1" applyFont="1" applyFill="1" applyBorder="1" applyAlignment="1">
      <alignment horizontal="center" vertical="center"/>
    </xf>
    <xf numFmtId="167" fontId="10" fillId="3" borderId="12" xfId="0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/>
    </xf>
    <xf numFmtId="168" fontId="5" fillId="3" borderId="32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Border="1" applyAlignment="1">
      <alignment horizontal="center" vertical="center" wrapText="1"/>
    </xf>
    <xf numFmtId="170" fontId="5" fillId="0" borderId="32" xfId="0" applyNumberFormat="1" applyFont="1" applyFill="1" applyBorder="1" applyAlignment="1">
      <alignment horizontal="center" vertical="center"/>
    </xf>
    <xf numFmtId="166" fontId="10" fillId="3" borderId="32" xfId="0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vertical="center" wrapText="1"/>
    </xf>
    <xf numFmtId="170" fontId="9" fillId="2" borderId="32" xfId="0" applyNumberFormat="1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/>
    </xf>
    <xf numFmtId="165" fontId="12" fillId="0" borderId="32" xfId="1" applyNumberFormat="1" applyFont="1" applyFill="1" applyBorder="1" applyAlignment="1">
      <alignment vertical="center"/>
    </xf>
    <xf numFmtId="170" fontId="9" fillId="0" borderId="32" xfId="0" applyNumberFormat="1" applyFont="1" applyFill="1" applyBorder="1" applyAlignment="1">
      <alignment horizontal="center" vertical="center"/>
    </xf>
    <xf numFmtId="168" fontId="5" fillId="0" borderId="32" xfId="0" applyNumberFormat="1" applyFont="1" applyFill="1" applyBorder="1" applyAlignment="1">
      <alignment horizontal="center" vertical="center"/>
    </xf>
    <xf numFmtId="167" fontId="10" fillId="3" borderId="32" xfId="0" applyNumberFormat="1" applyFont="1" applyFill="1" applyBorder="1" applyAlignment="1">
      <alignment horizontal="center" vertical="center"/>
    </xf>
    <xf numFmtId="0" fontId="0" fillId="3" borderId="32" xfId="0" applyFill="1" applyBorder="1"/>
    <xf numFmtId="164" fontId="0" fillId="3" borderId="32" xfId="0" applyNumberFormat="1" applyFill="1" applyBorder="1"/>
    <xf numFmtId="0" fontId="0" fillId="0" borderId="32" xfId="0" applyFont="1" applyFill="1" applyBorder="1" applyAlignment="1">
      <alignment horizontal="center" vertical="center" wrapText="1"/>
    </xf>
    <xf numFmtId="0" fontId="0" fillId="3" borderId="32" xfId="0" applyFont="1" applyFill="1" applyBorder="1"/>
    <xf numFmtId="164" fontId="0" fillId="3" borderId="32" xfId="0" applyNumberFormat="1" applyFont="1" applyFill="1" applyBorder="1"/>
    <xf numFmtId="0" fontId="0" fillId="0" borderId="0" xfId="0" applyFont="1"/>
    <xf numFmtId="0" fontId="0" fillId="0" borderId="0" xfId="0" applyFont="1" applyBorder="1"/>
    <xf numFmtId="0" fontId="21" fillId="0" borderId="0" xfId="0" applyFont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3" borderId="32" xfId="0" applyFont="1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164" fontId="26" fillId="0" borderId="32" xfId="0" applyNumberFormat="1" applyFont="1" applyFill="1" applyBorder="1" applyAlignment="1">
      <alignment horizontal="center" vertical="center"/>
    </xf>
    <xf numFmtId="168" fontId="19" fillId="3" borderId="32" xfId="0" applyNumberFormat="1" applyFont="1" applyFill="1" applyBorder="1" applyAlignment="1">
      <alignment horizontal="center" vertical="center" wrapText="1"/>
    </xf>
    <xf numFmtId="164" fontId="19" fillId="0" borderId="32" xfId="0" applyNumberFormat="1" applyFont="1" applyBorder="1" applyAlignment="1">
      <alignment horizontal="center" vertical="center" wrapText="1"/>
    </xf>
    <xf numFmtId="170" fontId="19" fillId="0" borderId="32" xfId="0" applyNumberFormat="1" applyFont="1" applyFill="1" applyBorder="1" applyAlignment="1">
      <alignment horizontal="center" vertical="center"/>
    </xf>
    <xf numFmtId="166" fontId="24" fillId="3" borderId="32" xfId="0" applyNumberFormat="1" applyFont="1" applyFill="1" applyBorder="1" applyAlignment="1">
      <alignment horizontal="center" vertical="center"/>
    </xf>
    <xf numFmtId="0" fontId="19" fillId="0" borderId="32" xfId="0" applyFont="1" applyBorder="1" applyAlignment="1">
      <alignment vertical="center" wrapText="1"/>
    </xf>
    <xf numFmtId="170" fontId="22" fillId="2" borderId="32" xfId="0" applyNumberFormat="1" applyFont="1" applyFill="1" applyBorder="1" applyAlignment="1">
      <alignment horizontal="center" vertical="center" wrapText="1"/>
    </xf>
    <xf numFmtId="3" fontId="17" fillId="0" borderId="32" xfId="0" applyNumberFormat="1" applyFont="1" applyFill="1" applyBorder="1" applyAlignment="1">
      <alignment horizontal="center" vertical="center"/>
    </xf>
    <xf numFmtId="165" fontId="27" fillId="0" borderId="32" xfId="1" applyNumberFormat="1" applyFont="1" applyFill="1" applyBorder="1" applyAlignment="1">
      <alignment vertical="center"/>
    </xf>
    <xf numFmtId="170" fontId="22" fillId="0" borderId="32" xfId="0" applyNumberFormat="1" applyFont="1" applyFill="1" applyBorder="1" applyAlignment="1">
      <alignment horizontal="center" vertical="center"/>
    </xf>
    <xf numFmtId="168" fontId="19" fillId="0" borderId="32" xfId="0" applyNumberFormat="1" applyFont="1" applyFill="1" applyBorder="1" applyAlignment="1">
      <alignment horizontal="center" vertical="center"/>
    </xf>
    <xf numFmtId="167" fontId="24" fillId="3" borderId="32" xfId="0" applyNumberFormat="1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0" fillId="0" borderId="9" xfId="0" applyFont="1" applyBorder="1"/>
    <xf numFmtId="166" fontId="24" fillId="3" borderId="9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right"/>
    </xf>
    <xf numFmtId="166" fontId="24" fillId="4" borderId="10" xfId="0" applyNumberFormat="1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vertical="center"/>
    </xf>
    <xf numFmtId="0" fontId="23" fillId="0" borderId="9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left" vertical="center" wrapText="1"/>
    </xf>
    <xf numFmtId="164" fontId="0" fillId="0" borderId="9" xfId="0" applyNumberFormat="1" applyFont="1" applyFill="1" applyBorder="1"/>
    <xf numFmtId="164" fontId="20" fillId="0" borderId="9" xfId="0" applyNumberFormat="1" applyFont="1" applyFill="1" applyBorder="1" applyAlignment="1">
      <alignment horizontal="center" vertical="center"/>
    </xf>
    <xf numFmtId="0" fontId="0" fillId="0" borderId="34" xfId="0" applyFill="1" applyBorder="1" applyAlignment="1">
      <alignment vertical="center"/>
    </xf>
    <xf numFmtId="0" fontId="15" fillId="0" borderId="34" xfId="0" applyFont="1" applyFill="1" applyBorder="1" applyAlignment="1">
      <alignment horizontal="justify" vertical="top" wrapText="1"/>
    </xf>
    <xf numFmtId="0" fontId="5" fillId="0" borderId="3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1" fillId="0" borderId="36" xfId="0" applyFont="1" applyFill="1" applyBorder="1"/>
    <xf numFmtId="0" fontId="2" fillId="0" borderId="11" xfId="0" applyFont="1" applyBorder="1"/>
    <xf numFmtId="0" fontId="2" fillId="2" borderId="12" xfId="0" applyFont="1" applyFill="1" applyBorder="1" applyAlignment="1">
      <alignment horizontal="right"/>
    </xf>
    <xf numFmtId="0" fontId="0" fillId="0" borderId="36" xfId="0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justify" vertical="top" wrapText="1"/>
    </xf>
    <xf numFmtId="164" fontId="0" fillId="0" borderId="9" xfId="0" applyNumberFormat="1" applyFill="1" applyBorder="1"/>
    <xf numFmtId="164" fontId="14" fillId="0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6" fillId="0" borderId="9" xfId="0" applyFont="1" applyBorder="1"/>
    <xf numFmtId="0" fontId="0" fillId="0" borderId="34" xfId="0" applyFont="1" applyFill="1" applyBorder="1" applyAlignment="1">
      <alignment vertical="center"/>
    </xf>
    <xf numFmtId="0" fontId="23" fillId="0" borderId="34" xfId="0" applyFont="1" applyFill="1" applyBorder="1" applyAlignment="1">
      <alignment horizontal="left" vertical="center" wrapText="1"/>
    </xf>
    <xf numFmtId="0" fontId="2" fillId="2" borderId="45" xfId="0" applyFont="1" applyFill="1" applyBorder="1" applyAlignment="1">
      <alignment horizontal="right"/>
    </xf>
    <xf numFmtId="166" fontId="10" fillId="4" borderId="45" xfId="0" applyNumberFormat="1" applyFont="1" applyFill="1" applyBorder="1" applyAlignment="1">
      <alignment horizontal="center" vertical="center"/>
    </xf>
    <xf numFmtId="166" fontId="10" fillId="3" borderId="10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right"/>
    </xf>
    <xf numFmtId="0" fontId="5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164" fontId="28" fillId="0" borderId="9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5" fillId="2" borderId="33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0" fontId="6" fillId="0" borderId="33" xfId="0" applyFont="1" applyBorder="1"/>
    <xf numFmtId="166" fontId="10" fillId="3" borderId="33" xfId="0" applyNumberFormat="1" applyFont="1" applyFill="1" applyBorder="1" applyAlignment="1">
      <alignment horizontal="center" vertical="center"/>
    </xf>
    <xf numFmtId="166" fontId="10" fillId="4" borderId="43" xfId="0" applyNumberFormat="1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justify" vertical="center" wrapText="1"/>
    </xf>
    <xf numFmtId="0" fontId="15" fillId="0" borderId="36" xfId="0" applyFont="1" applyFill="1" applyBorder="1" applyAlignment="1">
      <alignment horizontal="justify" vertical="center" wrapText="1"/>
    </xf>
    <xf numFmtId="164" fontId="14" fillId="0" borderId="19" xfId="0" applyNumberFormat="1" applyFont="1" applyFill="1" applyBorder="1" applyAlignment="1">
      <alignment horizontal="center" vertical="center"/>
    </xf>
    <xf numFmtId="164" fontId="14" fillId="0" borderId="10" xfId="0" applyNumberFormat="1" applyFont="1" applyFill="1" applyBorder="1" applyAlignment="1">
      <alignment horizontal="center" vertical="center"/>
    </xf>
    <xf numFmtId="166" fontId="10" fillId="3" borderId="19" xfId="0" applyNumberFormat="1" applyFont="1" applyFill="1" applyBorder="1" applyAlignment="1">
      <alignment horizontal="center" vertical="center"/>
    </xf>
    <xf numFmtId="170" fontId="9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/>
    <xf numFmtId="166" fontId="10" fillId="4" borderId="31" xfId="0" applyNumberFormat="1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right" vertical="center" wrapText="1"/>
    </xf>
    <xf numFmtId="0" fontId="15" fillId="0" borderId="34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35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4" fillId="0" borderId="3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5" fillId="0" borderId="3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9" fillId="2" borderId="32" xfId="0" applyFont="1" applyFill="1" applyBorder="1" applyAlignment="1">
      <alignment horizontal="center" wrapText="1"/>
    </xf>
    <xf numFmtId="0" fontId="11" fillId="2" borderId="32" xfId="0" applyFont="1" applyFill="1" applyBorder="1" applyAlignment="1">
      <alignment horizontal="center" wrapText="1"/>
    </xf>
    <xf numFmtId="0" fontId="6" fillId="2" borderId="36" xfId="0" applyFont="1" applyFill="1" applyBorder="1" applyAlignment="1">
      <alignment horizontal="right" vertical="center" wrapText="1"/>
    </xf>
    <xf numFmtId="0" fontId="6" fillId="0" borderId="32" xfId="0" applyFont="1" applyBorder="1" applyAlignment="1">
      <alignment horizontal="right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0" fontId="5" fillId="3" borderId="32" xfId="0" applyNumberFormat="1" applyFont="1" applyFill="1" applyBorder="1" applyAlignment="1">
      <alignment horizontal="center" vertical="center" wrapText="1"/>
    </xf>
    <xf numFmtId="169" fontId="5" fillId="3" borderId="32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/>
    </xf>
    <xf numFmtId="0" fontId="0" fillId="0" borderId="32" xfId="0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justify" vertical="center" wrapText="1"/>
    </xf>
    <xf numFmtId="0" fontId="0" fillId="0" borderId="12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6" fillId="3" borderId="26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4" fillId="0" borderId="36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top" wrapText="1"/>
    </xf>
    <xf numFmtId="0" fontId="0" fillId="0" borderId="36" xfId="0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2" fillId="0" borderId="28" xfId="0" applyFont="1" applyBorder="1" applyAlignment="1">
      <alignment horizontal="right"/>
    </xf>
    <xf numFmtId="0" fontId="2" fillId="0" borderId="2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4" fillId="0" borderId="4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right" vertical="center" wrapText="1"/>
    </xf>
    <xf numFmtId="0" fontId="0" fillId="0" borderId="12" xfId="0" applyFill="1" applyBorder="1" applyAlignment="1">
      <alignment horizontal="right" vertical="center" wrapText="1"/>
    </xf>
    <xf numFmtId="0" fontId="0" fillId="0" borderId="22" xfId="0" applyFill="1" applyBorder="1" applyAlignment="1">
      <alignment horizontal="right" vertical="center" wrapText="1"/>
    </xf>
    <xf numFmtId="0" fontId="0" fillId="0" borderId="42" xfId="0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2" fillId="0" borderId="47" xfId="0" applyFont="1" applyBorder="1" applyAlignment="1">
      <alignment horizontal="right"/>
    </xf>
    <xf numFmtId="0" fontId="6" fillId="0" borderId="3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35" xfId="0" applyFont="1" applyBorder="1" applyAlignment="1">
      <alignment horizontal="right"/>
    </xf>
    <xf numFmtId="0" fontId="2" fillId="4" borderId="26" xfId="0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8" fillId="0" borderId="36" xfId="0" applyFont="1" applyFill="1" applyBorder="1" applyAlignment="1">
      <alignment horizontal="center" vertical="center" wrapText="1"/>
    </xf>
    <xf numFmtId="0" fontId="28" fillId="0" borderId="32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right" vertical="center" wrapText="1"/>
    </xf>
    <xf numFmtId="0" fontId="0" fillId="0" borderId="32" xfId="0" applyFont="1" applyFill="1" applyBorder="1" applyAlignment="1">
      <alignment horizontal="right" vertical="center" wrapText="1"/>
    </xf>
    <xf numFmtId="0" fontId="6" fillId="3" borderId="31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0" fillId="0" borderId="34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top" wrapText="1"/>
    </xf>
    <xf numFmtId="0" fontId="23" fillId="0" borderId="32" xfId="0" applyFont="1" applyFill="1" applyBorder="1" applyAlignment="1">
      <alignment horizontal="center" vertical="top" wrapText="1"/>
    </xf>
    <xf numFmtId="0" fontId="23" fillId="0" borderId="9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right" vertical="center" wrapText="1"/>
    </xf>
    <xf numFmtId="0" fontId="18" fillId="0" borderId="36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/>
    </xf>
    <xf numFmtId="0" fontId="17" fillId="0" borderId="17" xfId="0" applyFont="1" applyBorder="1" applyAlignment="1">
      <alignment horizontal="right"/>
    </xf>
    <xf numFmtId="0" fontId="17" fillId="0" borderId="35" xfId="0" applyFont="1" applyBorder="1" applyAlignment="1">
      <alignment horizontal="right"/>
    </xf>
    <xf numFmtId="0" fontId="17" fillId="0" borderId="20" xfId="0" applyFont="1" applyBorder="1" applyAlignment="1">
      <alignment horizontal="right"/>
    </xf>
    <xf numFmtId="0" fontId="18" fillId="0" borderId="34" xfId="0" applyFont="1" applyBorder="1" applyAlignment="1">
      <alignment horizontal="center" vertical="center"/>
    </xf>
    <xf numFmtId="0" fontId="0" fillId="3" borderId="26" xfId="0" applyFont="1" applyFill="1" applyBorder="1" applyAlignment="1">
      <alignment horizontal="center"/>
    </xf>
    <xf numFmtId="0" fontId="0" fillId="3" borderId="37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19" fillId="0" borderId="38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22" fillId="2" borderId="32" xfId="0" applyFont="1" applyFill="1" applyBorder="1" applyAlignment="1">
      <alignment horizontal="center" wrapText="1"/>
    </xf>
    <xf numFmtId="0" fontId="16" fillId="2" borderId="32" xfId="0" applyFont="1" applyFill="1" applyBorder="1" applyAlignment="1">
      <alignment horizontal="center" wrapText="1"/>
    </xf>
    <xf numFmtId="0" fontId="0" fillId="2" borderId="36" xfId="0" applyFont="1" applyFill="1" applyBorder="1" applyAlignment="1">
      <alignment horizontal="right" vertical="center" wrapText="1"/>
    </xf>
    <xf numFmtId="0" fontId="0" fillId="0" borderId="32" xfId="0" applyFont="1" applyBorder="1" applyAlignment="1">
      <alignment horizontal="right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0" fontId="19" fillId="3" borderId="32" xfId="0" applyNumberFormat="1" applyFont="1" applyFill="1" applyBorder="1" applyAlignment="1">
      <alignment horizontal="center" vertical="center" wrapText="1"/>
    </xf>
    <xf numFmtId="169" fontId="19" fillId="3" borderId="32" xfId="0" applyNumberFormat="1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20" fillId="0" borderId="36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top" wrapText="1"/>
    </xf>
    <xf numFmtId="0" fontId="0" fillId="0" borderId="36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7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9" fillId="2" borderId="34" xfId="0" applyFont="1" applyFill="1" applyBorder="1" applyAlignment="1">
      <alignment horizontal="center" wrapText="1"/>
    </xf>
    <xf numFmtId="0" fontId="6" fillId="2" borderId="39" xfId="0" applyFont="1" applyFill="1" applyBorder="1" applyAlignment="1">
      <alignment horizontal="right" vertical="center" wrapText="1"/>
    </xf>
    <xf numFmtId="0" fontId="6" fillId="0" borderId="41" xfId="0" applyFont="1" applyBorder="1" applyAlignment="1">
      <alignment horizontal="righ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opLeftCell="A4" zoomScale="59" zoomScaleNormal="59" workbookViewId="0">
      <selection activeCell="C10" sqref="C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81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150000</v>
      </c>
      <c r="D5" s="15">
        <v>0</v>
      </c>
      <c r="E5" s="16">
        <f>C5*D5</f>
        <v>0</v>
      </c>
      <c r="F5" s="17">
        <f>C5-E5</f>
        <v>150000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5000</v>
      </c>
      <c r="D6" s="15">
        <v>0</v>
      </c>
      <c r="E6" s="16">
        <f>C6*D6</f>
        <v>0</v>
      </c>
      <c r="F6" s="17">
        <f>C6-E6</f>
        <v>5000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5000</v>
      </c>
      <c r="D7" s="15">
        <v>0</v>
      </c>
      <c r="E7" s="16">
        <f t="shared" ref="E7:E8" si="0">C7*D7</f>
        <v>0</v>
      </c>
      <c r="F7" s="17">
        <f t="shared" ref="F7" si="1">C7-E7</f>
        <v>5000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447</v>
      </c>
      <c r="D8" s="15">
        <v>0</v>
      </c>
      <c r="E8" s="16">
        <f t="shared" si="0"/>
        <v>0</v>
      </c>
      <c r="F8" s="17">
        <f>C8-E8</f>
        <v>447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1228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188145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160447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27698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0.14721624279146403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481341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31496062992125984" right="0.31496062992125984" top="0.74803149606299213" bottom="0.74803149606299213" header="0.31496062992125984" footer="0.31496062992125984"/>
  <pageSetup paperSize="9" scale="5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opLeftCell="A2"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7" style="1" customWidth="1"/>
    <col min="10" max="10" width="21.140625" style="1" customWidth="1"/>
    <col min="11" max="11" width="11.85546875" style="1" customWidth="1"/>
    <col min="12" max="15" width="13.7109375" style="1" customWidth="1"/>
    <col min="16" max="16384" width="8.7109375" style="1"/>
  </cols>
  <sheetData>
    <row r="1" spans="1:16" ht="27.7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7"/>
      <c r="J1" s="111" t="s">
        <v>64</v>
      </c>
      <c r="K1" s="109"/>
      <c r="L1" s="109"/>
      <c r="M1" s="109"/>
      <c r="N1" s="109"/>
      <c r="O1" s="110"/>
    </row>
    <row r="2" spans="1:16" ht="56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31</v>
      </c>
      <c r="B3" s="124"/>
      <c r="C3" s="124"/>
      <c r="D3" s="124"/>
      <c r="E3" s="124"/>
      <c r="F3" s="124"/>
      <c r="G3" s="124"/>
      <c r="H3" s="125"/>
      <c r="I3" s="138"/>
      <c r="J3" s="129" t="s">
        <v>65</v>
      </c>
      <c r="K3" s="100"/>
      <c r="L3" s="100"/>
      <c r="M3" s="100"/>
      <c r="N3" s="100"/>
      <c r="O3" s="130"/>
      <c r="P3" s="4"/>
    </row>
    <row r="4" spans="1:16" ht="113.25" customHeight="1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61" t="s">
        <v>54</v>
      </c>
      <c r="K4" s="9" t="s">
        <v>55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41"/>
      <c r="B5" s="12" t="s">
        <v>32</v>
      </c>
      <c r="C5" s="14">
        <v>11363.55</v>
      </c>
      <c r="D5" s="15">
        <v>0</v>
      </c>
      <c r="E5" s="16">
        <f>C5*D5</f>
        <v>0</v>
      </c>
      <c r="F5" s="17">
        <f>C5-E5</f>
        <v>11363.55</v>
      </c>
      <c r="G5" s="18"/>
      <c r="H5" s="74"/>
      <c r="I5" s="138"/>
      <c r="J5" s="9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41"/>
      <c r="B6" s="12" t="s">
        <v>33</v>
      </c>
      <c r="C6" s="14">
        <v>11363.55</v>
      </c>
      <c r="D6" s="15">
        <v>0</v>
      </c>
      <c r="E6" s="16">
        <f>C6*D6</f>
        <v>0</v>
      </c>
      <c r="F6" s="17">
        <f>C6-E6</f>
        <v>11363.55</v>
      </c>
      <c r="G6" s="18"/>
      <c r="H6" s="74"/>
      <c r="I6" s="138"/>
      <c r="J6" s="9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41"/>
      <c r="B7" s="12" t="s">
        <v>34</v>
      </c>
      <c r="C7" s="14">
        <v>11363.55</v>
      </c>
      <c r="D7" s="15">
        <v>0</v>
      </c>
      <c r="E7" s="16">
        <f t="shared" ref="E7:E8" si="0">C7*D7</f>
        <v>0</v>
      </c>
      <c r="F7" s="17">
        <f t="shared" ref="F7" si="1">C7-E7</f>
        <v>11363.55</v>
      </c>
      <c r="G7" s="18"/>
      <c r="H7" s="74"/>
      <c r="I7" s="138"/>
      <c r="J7" s="9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41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38"/>
      <c r="J8" s="102"/>
      <c r="K8" s="131"/>
      <c r="L8" s="131"/>
      <c r="M8" s="131"/>
      <c r="N8" s="131"/>
      <c r="O8" s="132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41"/>
      <c r="B10" s="12" t="s">
        <v>12</v>
      </c>
      <c r="C10" s="21">
        <v>617</v>
      </c>
      <c r="D10" s="127">
        <v>0</v>
      </c>
      <c r="E10" s="127"/>
      <c r="F10" s="17">
        <f>C10*D10</f>
        <v>0</v>
      </c>
      <c r="G10" s="18"/>
      <c r="H10" s="74"/>
      <c r="I10" s="138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108.75" customHeight="1" thickBot="1" x14ac:dyDescent="0.3">
      <c r="A11" s="141"/>
      <c r="B11" s="128" t="s">
        <v>21</v>
      </c>
      <c r="C11" s="124"/>
      <c r="D11" s="124"/>
      <c r="E11" s="22">
        <v>48015</v>
      </c>
      <c r="F11" s="20" t="s">
        <v>8</v>
      </c>
      <c r="G11" s="13" t="s">
        <v>9</v>
      </c>
      <c r="H11" s="74"/>
      <c r="I11" s="138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41"/>
      <c r="B12" s="119" t="s">
        <v>24</v>
      </c>
      <c r="C12" s="119"/>
      <c r="D12" s="119"/>
      <c r="E12" s="119"/>
      <c r="F12" s="23">
        <f>SUM(F5:F10)</f>
        <v>34090.649999999994</v>
      </c>
      <c r="G12" s="18"/>
      <c r="H12" s="75"/>
      <c r="I12" s="138"/>
      <c r="J12" s="2"/>
    </row>
    <row r="13" spans="1:16" ht="30" customHeight="1" x14ac:dyDescent="0.25">
      <c r="A13" s="141"/>
      <c r="B13" s="119" t="s">
        <v>7</v>
      </c>
      <c r="C13" s="119"/>
      <c r="D13" s="119"/>
      <c r="E13" s="120"/>
      <c r="F13" s="23">
        <f>E11-F12</f>
        <v>13924.350000000006</v>
      </c>
      <c r="G13" s="18"/>
      <c r="H13" s="75"/>
      <c r="I13" s="138"/>
      <c r="J13" s="2"/>
    </row>
    <row r="14" spans="1:16" ht="30" customHeight="1" x14ac:dyDescent="0.25">
      <c r="A14" s="141"/>
      <c r="B14" s="119" t="s">
        <v>6</v>
      </c>
      <c r="C14" s="119"/>
      <c r="D14" s="119"/>
      <c r="E14" s="120"/>
      <c r="F14" s="24">
        <f>F13/E11</f>
        <v>0.29000000000000015</v>
      </c>
      <c r="G14" s="25"/>
      <c r="H14" s="75"/>
      <c r="I14" s="138"/>
      <c r="J14" s="2"/>
    </row>
    <row r="15" spans="1:16" ht="30" customHeight="1" x14ac:dyDescent="0.25">
      <c r="A15" s="142"/>
      <c r="B15" s="119" t="s">
        <v>25</v>
      </c>
      <c r="C15" s="119"/>
      <c r="D15" s="119"/>
      <c r="E15" s="119"/>
      <c r="F15" s="23">
        <f>F12*3</f>
        <v>102271.94999999998</v>
      </c>
      <c r="G15" s="25"/>
      <c r="H15" s="75"/>
      <c r="I15" s="138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38"/>
      <c r="J16" s="2"/>
    </row>
    <row r="17" spans="1:10" ht="16.5" thickBot="1" x14ac:dyDescent="0.3">
      <c r="A17" s="143"/>
      <c r="B17" s="144"/>
      <c r="C17" s="144"/>
      <c r="D17" s="144"/>
      <c r="E17" s="144"/>
      <c r="F17" s="145"/>
      <c r="G17" s="67" t="s">
        <v>0</v>
      </c>
      <c r="H17" s="7"/>
      <c r="I17" s="139"/>
      <c r="J17" s="2"/>
    </row>
  </sheetData>
  <mergeCells count="21">
    <mergeCell ref="J3:O3"/>
    <mergeCell ref="J8:O8"/>
    <mergeCell ref="J9:N9"/>
    <mergeCell ref="J10:N10"/>
    <mergeCell ref="J11:O11"/>
    <mergeCell ref="A2:H2"/>
    <mergeCell ref="A1:H1"/>
    <mergeCell ref="J1:O1"/>
    <mergeCell ref="J2:O2"/>
    <mergeCell ref="I1:I17"/>
    <mergeCell ref="A4:A15"/>
    <mergeCell ref="A17:F17"/>
    <mergeCell ref="B13:E13"/>
    <mergeCell ref="B14:E14"/>
    <mergeCell ref="B15:E15"/>
    <mergeCell ref="A16:G16"/>
    <mergeCell ref="A3:H3"/>
    <mergeCell ref="D9:E9"/>
    <mergeCell ref="D10:E10"/>
    <mergeCell ref="B11:D11"/>
    <mergeCell ref="B12:E1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28515625" style="1" customWidth="1"/>
    <col min="10" max="10" width="19" style="1" customWidth="1"/>
    <col min="11" max="11" width="12" style="1" customWidth="1"/>
    <col min="12" max="13" width="17.5703125" style="1" customWidth="1"/>
    <col min="14" max="14" width="16.140625" style="1" customWidth="1"/>
    <col min="15" max="15" width="16.85546875" style="1" customWidth="1"/>
    <col min="16" max="16384" width="8.7109375" style="1"/>
  </cols>
  <sheetData>
    <row r="1" spans="1:16" ht="32.2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7"/>
      <c r="J1" s="111" t="s">
        <v>64</v>
      </c>
      <c r="K1" s="109"/>
      <c r="L1" s="109"/>
      <c r="M1" s="109"/>
      <c r="N1" s="109"/>
      <c r="O1" s="110"/>
    </row>
    <row r="2" spans="1:16" ht="40.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35</v>
      </c>
      <c r="B3" s="124"/>
      <c r="C3" s="124"/>
      <c r="D3" s="124"/>
      <c r="E3" s="124"/>
      <c r="F3" s="124"/>
      <c r="G3" s="124"/>
      <c r="H3" s="125"/>
      <c r="I3" s="138"/>
      <c r="J3" s="129" t="s">
        <v>65</v>
      </c>
      <c r="K3" s="100"/>
      <c r="L3" s="100"/>
      <c r="M3" s="100"/>
      <c r="N3" s="100"/>
      <c r="O3" s="130"/>
      <c r="P3" s="4"/>
    </row>
    <row r="4" spans="1:16" ht="129.75" customHeight="1" x14ac:dyDescent="0.25">
      <c r="A4" s="116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61" t="s">
        <v>54</v>
      </c>
      <c r="K4" s="9" t="s">
        <v>55</v>
      </c>
      <c r="L4" s="9" t="s">
        <v>56</v>
      </c>
      <c r="M4" s="9" t="s">
        <v>76</v>
      </c>
      <c r="N4" s="9" t="s">
        <v>77</v>
      </c>
      <c r="O4" s="69" t="s">
        <v>59</v>
      </c>
    </row>
    <row r="5" spans="1:16" ht="81.599999999999994" customHeight="1" x14ac:dyDescent="0.25">
      <c r="A5" s="116"/>
      <c r="B5" s="12" t="s">
        <v>32</v>
      </c>
      <c r="C5" s="14">
        <v>3076.67</v>
      </c>
      <c r="D5" s="15">
        <v>0</v>
      </c>
      <c r="E5" s="16">
        <f>C5*D5</f>
        <v>0</v>
      </c>
      <c r="F5" s="17">
        <f>C5-E5</f>
        <v>3076.67</v>
      </c>
      <c r="G5" s="18"/>
      <c r="H5" s="74"/>
      <c r="I5" s="138"/>
      <c r="J5" s="9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33</v>
      </c>
      <c r="C6" s="14">
        <v>3076.67</v>
      </c>
      <c r="D6" s="15">
        <v>0</v>
      </c>
      <c r="E6" s="16">
        <f>C6*D6</f>
        <v>0</v>
      </c>
      <c r="F6" s="17">
        <f>C6-E6</f>
        <v>3076.67</v>
      </c>
      <c r="G6" s="18"/>
      <c r="H6" s="74"/>
      <c r="I6" s="138"/>
      <c r="J6" s="9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34</v>
      </c>
      <c r="C7" s="14">
        <v>3076.67</v>
      </c>
      <c r="D7" s="15">
        <v>0</v>
      </c>
      <c r="E7" s="16">
        <f t="shared" ref="E7:E8" si="0">C7*D7</f>
        <v>0</v>
      </c>
      <c r="F7" s="17">
        <f t="shared" ref="F7" si="1">C7-E7</f>
        <v>3076.67</v>
      </c>
      <c r="G7" s="18"/>
      <c r="H7" s="74"/>
      <c r="I7" s="138"/>
      <c r="J7" s="9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38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167</v>
      </c>
      <c r="D10" s="127">
        <v>0</v>
      </c>
      <c r="E10" s="127"/>
      <c r="F10" s="17">
        <f>C10*D10</f>
        <v>0</v>
      </c>
      <c r="G10" s="18"/>
      <c r="H10" s="74"/>
      <c r="I10" s="138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8" customHeight="1" thickBot="1" x14ac:dyDescent="0.3">
      <c r="A11" s="116"/>
      <c r="B11" s="128" t="s">
        <v>21</v>
      </c>
      <c r="C11" s="124"/>
      <c r="D11" s="124"/>
      <c r="E11" s="22">
        <v>13000</v>
      </c>
      <c r="F11" s="20" t="s">
        <v>8</v>
      </c>
      <c r="G11" s="13" t="s">
        <v>9</v>
      </c>
      <c r="H11" s="74"/>
      <c r="I11" s="138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24</v>
      </c>
      <c r="C12" s="119"/>
      <c r="D12" s="119"/>
      <c r="E12" s="119"/>
      <c r="F12" s="23">
        <f>SUM(F5:F10)</f>
        <v>9230.01</v>
      </c>
      <c r="G12" s="18"/>
      <c r="H12" s="75"/>
      <c r="I12" s="138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3769.99</v>
      </c>
      <c r="G13" s="18"/>
      <c r="H13" s="75"/>
      <c r="I13" s="138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0.28999923076923073</v>
      </c>
      <c r="G14" s="25"/>
      <c r="H14" s="75"/>
      <c r="I14" s="138"/>
      <c r="J14" s="2"/>
    </row>
    <row r="15" spans="1:16" ht="30" customHeight="1" x14ac:dyDescent="0.25">
      <c r="A15" s="116"/>
      <c r="B15" s="119" t="s">
        <v>25</v>
      </c>
      <c r="C15" s="119"/>
      <c r="D15" s="119"/>
      <c r="E15" s="119"/>
      <c r="F15" s="23">
        <f>F12*3</f>
        <v>27690.03</v>
      </c>
      <c r="G15" s="25"/>
      <c r="H15" s="75"/>
      <c r="I15" s="138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38"/>
      <c r="J16" s="2"/>
    </row>
    <row r="17" spans="1:10" ht="24" customHeight="1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39"/>
      <c r="J17" s="2"/>
    </row>
  </sheetData>
  <mergeCells count="21">
    <mergeCell ref="A3:H3"/>
    <mergeCell ref="D9:E9"/>
    <mergeCell ref="D10:E10"/>
    <mergeCell ref="B11:D11"/>
    <mergeCell ref="B12:E12"/>
    <mergeCell ref="A2:H2"/>
    <mergeCell ref="A1:H1"/>
    <mergeCell ref="A4:A15"/>
    <mergeCell ref="A17:F17"/>
    <mergeCell ref="J1:O1"/>
    <mergeCell ref="J2:O2"/>
    <mergeCell ref="J3:O3"/>
    <mergeCell ref="J8:O8"/>
    <mergeCell ref="J9:N9"/>
    <mergeCell ref="J10:N10"/>
    <mergeCell ref="J11:O11"/>
    <mergeCell ref="I1:I17"/>
    <mergeCell ref="B13:E13"/>
    <mergeCell ref="B14:E14"/>
    <mergeCell ref="B15:E15"/>
    <mergeCell ref="A16:G1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85546875" style="1" customWidth="1"/>
    <col min="10" max="10" width="20.140625" style="1" customWidth="1"/>
    <col min="11" max="12" width="14.85546875" style="1" customWidth="1"/>
    <col min="13" max="13" width="16.5703125" style="1" customWidth="1"/>
    <col min="14" max="14" width="14.85546875" style="1" customWidth="1"/>
    <col min="15" max="15" width="16.28515625" style="1" customWidth="1"/>
    <col min="16" max="16384" width="8.7109375" style="1"/>
  </cols>
  <sheetData>
    <row r="1" spans="1:16" ht="31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7"/>
      <c r="J1" s="111" t="s">
        <v>64</v>
      </c>
      <c r="K1" s="109"/>
      <c r="L1" s="109"/>
      <c r="M1" s="109"/>
      <c r="N1" s="109"/>
      <c r="O1" s="110"/>
    </row>
    <row r="2" spans="1:16" ht="41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36</v>
      </c>
      <c r="B3" s="124"/>
      <c r="C3" s="124"/>
      <c r="D3" s="124"/>
      <c r="E3" s="124"/>
      <c r="F3" s="124"/>
      <c r="G3" s="124"/>
      <c r="H3" s="125"/>
      <c r="I3" s="138"/>
      <c r="J3" s="129" t="s">
        <v>65</v>
      </c>
      <c r="K3" s="100"/>
      <c r="L3" s="100"/>
      <c r="M3" s="100"/>
      <c r="N3" s="100"/>
      <c r="O3" s="130"/>
      <c r="P3" s="4"/>
    </row>
    <row r="4" spans="1:16" ht="111.75" customHeight="1" x14ac:dyDescent="0.25">
      <c r="A4" s="116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61" t="s">
        <v>54</v>
      </c>
      <c r="K4" s="9" t="s">
        <v>55</v>
      </c>
      <c r="L4" s="9" t="s">
        <v>56</v>
      </c>
      <c r="M4" s="9" t="s">
        <v>76</v>
      </c>
      <c r="N4" s="9" t="s">
        <v>77</v>
      </c>
      <c r="O4" s="69" t="s">
        <v>59</v>
      </c>
    </row>
    <row r="5" spans="1:16" ht="81.599999999999994" customHeight="1" x14ac:dyDescent="0.25">
      <c r="A5" s="116"/>
      <c r="B5" s="12" t="s">
        <v>32</v>
      </c>
      <c r="C5" s="14">
        <v>473.33</v>
      </c>
      <c r="D5" s="15">
        <v>0</v>
      </c>
      <c r="E5" s="16">
        <f>C5*D5</f>
        <v>0</v>
      </c>
      <c r="F5" s="17">
        <f>C5-E5</f>
        <v>473.33</v>
      </c>
      <c r="G5" s="18"/>
      <c r="H5" s="74"/>
      <c r="I5" s="138"/>
      <c r="J5" s="9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33</v>
      </c>
      <c r="C6" s="14">
        <v>473.33</v>
      </c>
      <c r="D6" s="15">
        <v>0</v>
      </c>
      <c r="E6" s="16">
        <f>C6*D6</f>
        <v>0</v>
      </c>
      <c r="F6" s="17">
        <f>C6-E6</f>
        <v>473.33</v>
      </c>
      <c r="G6" s="18"/>
      <c r="H6" s="74"/>
      <c r="I6" s="138"/>
      <c r="J6" s="9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34</v>
      </c>
      <c r="C7" s="14">
        <v>473.33</v>
      </c>
      <c r="D7" s="15">
        <v>0</v>
      </c>
      <c r="E7" s="16">
        <f t="shared" ref="E7:E8" si="0">C7*D7</f>
        <v>0</v>
      </c>
      <c r="F7" s="17">
        <f t="shared" ref="F7" si="1">C7-E7</f>
        <v>473.33</v>
      </c>
      <c r="G7" s="18"/>
      <c r="H7" s="74"/>
      <c r="I7" s="138"/>
      <c r="J7" s="9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38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26</v>
      </c>
      <c r="D10" s="127">
        <v>0</v>
      </c>
      <c r="E10" s="127"/>
      <c r="F10" s="17">
        <f>C10*D10</f>
        <v>0</v>
      </c>
      <c r="G10" s="18"/>
      <c r="H10" s="74"/>
      <c r="I10" s="138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82.5" customHeight="1" thickBot="1" x14ac:dyDescent="0.3">
      <c r="A11" s="116"/>
      <c r="B11" s="128" t="s">
        <v>21</v>
      </c>
      <c r="C11" s="124"/>
      <c r="D11" s="124"/>
      <c r="E11" s="22">
        <v>2000</v>
      </c>
      <c r="F11" s="20" t="s">
        <v>8</v>
      </c>
      <c r="G11" s="13" t="s">
        <v>9</v>
      </c>
      <c r="H11" s="74"/>
      <c r="I11" s="138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24</v>
      </c>
      <c r="C12" s="119"/>
      <c r="D12" s="119"/>
      <c r="E12" s="119"/>
      <c r="F12" s="23">
        <f>SUM(F5:F10)</f>
        <v>1419.99</v>
      </c>
      <c r="G12" s="18"/>
      <c r="H12" s="75"/>
      <c r="I12" s="138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580.01</v>
      </c>
      <c r="G13" s="18"/>
      <c r="H13" s="75"/>
      <c r="I13" s="138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0.29000500000000001</v>
      </c>
      <c r="G14" s="25"/>
      <c r="H14" s="75"/>
      <c r="I14" s="138"/>
      <c r="J14" s="2"/>
    </row>
    <row r="15" spans="1:16" ht="30" customHeight="1" x14ac:dyDescent="0.25">
      <c r="A15" s="116"/>
      <c r="B15" s="119" t="s">
        <v>25</v>
      </c>
      <c r="C15" s="119"/>
      <c r="D15" s="119"/>
      <c r="E15" s="119"/>
      <c r="F15" s="23">
        <f>F12*3</f>
        <v>4259.97</v>
      </c>
      <c r="G15" s="25"/>
      <c r="H15" s="75"/>
      <c r="I15" s="138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38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39"/>
      <c r="J17" s="2"/>
    </row>
  </sheetData>
  <mergeCells count="21">
    <mergeCell ref="A2:H2"/>
    <mergeCell ref="A1:H1"/>
    <mergeCell ref="A4:A15"/>
    <mergeCell ref="A17:F17"/>
    <mergeCell ref="B13:E13"/>
    <mergeCell ref="B14:E14"/>
    <mergeCell ref="B15:E15"/>
    <mergeCell ref="A16:G16"/>
    <mergeCell ref="A3:H3"/>
    <mergeCell ref="D9:E9"/>
    <mergeCell ref="D10:E10"/>
    <mergeCell ref="B11:D11"/>
    <mergeCell ref="B12:E12"/>
    <mergeCell ref="J10:N10"/>
    <mergeCell ref="J11:O11"/>
    <mergeCell ref="I1:I17"/>
    <mergeCell ref="J1:O1"/>
    <mergeCell ref="J2:O2"/>
    <mergeCell ref="J3:O3"/>
    <mergeCell ref="J8:O8"/>
    <mergeCell ref="J9:N9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8.7109375" style="1"/>
    <col min="10" max="10" width="22.140625" style="1" customWidth="1"/>
    <col min="11" max="15" width="14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J1" s="108" t="s">
        <v>64</v>
      </c>
      <c r="K1" s="109"/>
      <c r="L1" s="109"/>
      <c r="M1" s="109"/>
      <c r="N1" s="109"/>
      <c r="O1" s="110"/>
    </row>
    <row r="2" spans="1:16" ht="47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2"/>
      <c r="J2" s="105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37</v>
      </c>
      <c r="B3" s="124"/>
      <c r="C3" s="124"/>
      <c r="D3" s="124"/>
      <c r="E3" s="124"/>
      <c r="F3" s="124"/>
      <c r="G3" s="124"/>
      <c r="H3" s="125"/>
      <c r="I3" s="3"/>
      <c r="J3" s="148" t="s">
        <v>65</v>
      </c>
      <c r="K3" s="100"/>
      <c r="L3" s="100"/>
      <c r="M3" s="100"/>
      <c r="N3" s="100"/>
      <c r="O3" s="130"/>
      <c r="P3" s="4"/>
    </row>
    <row r="4" spans="1:16" ht="105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2"/>
      <c r="J4" s="68" t="s">
        <v>54</v>
      </c>
      <c r="K4" s="9" t="s">
        <v>55</v>
      </c>
      <c r="L4" s="9" t="s">
        <v>56</v>
      </c>
      <c r="M4" s="9" t="s">
        <v>76</v>
      </c>
      <c r="N4" s="9" t="s">
        <v>77</v>
      </c>
      <c r="O4" s="69" t="s">
        <v>59</v>
      </c>
    </row>
    <row r="5" spans="1:16" ht="81.599999999999994" customHeight="1" x14ac:dyDescent="0.25">
      <c r="A5" s="141"/>
      <c r="B5" s="12" t="s">
        <v>32</v>
      </c>
      <c r="C5" s="14">
        <v>1893.33</v>
      </c>
      <c r="D5" s="15">
        <v>0</v>
      </c>
      <c r="E5" s="16">
        <f>C5*D5</f>
        <v>0</v>
      </c>
      <c r="F5" s="17">
        <f>C5-E5</f>
        <v>1893.33</v>
      </c>
      <c r="G5" s="18"/>
      <c r="H5" s="74"/>
      <c r="I5" s="2"/>
      <c r="J5" s="93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41"/>
      <c r="B6" s="12" t="s">
        <v>33</v>
      </c>
      <c r="C6" s="14">
        <v>1893.33</v>
      </c>
      <c r="D6" s="15">
        <v>0</v>
      </c>
      <c r="E6" s="16">
        <f>C6*D6</f>
        <v>0</v>
      </c>
      <c r="F6" s="17">
        <f>C6-E6</f>
        <v>1893.33</v>
      </c>
      <c r="G6" s="18"/>
      <c r="H6" s="74"/>
      <c r="I6" s="2"/>
      <c r="J6" s="93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41"/>
      <c r="B7" s="12" t="s">
        <v>34</v>
      </c>
      <c r="C7" s="14">
        <v>1893.33</v>
      </c>
      <c r="D7" s="15">
        <v>0</v>
      </c>
      <c r="E7" s="16">
        <f t="shared" ref="E7:E8" si="0">C7*D7</f>
        <v>0</v>
      </c>
      <c r="F7" s="17">
        <f t="shared" ref="F7" si="1">C7-E7</f>
        <v>1893.33</v>
      </c>
      <c r="G7" s="18"/>
      <c r="H7" s="74"/>
      <c r="I7" s="2"/>
      <c r="J7" s="93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41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2"/>
      <c r="J8" s="149"/>
      <c r="K8" s="131"/>
      <c r="L8" s="131"/>
      <c r="M8" s="131"/>
      <c r="N8" s="131"/>
      <c r="O8" s="132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2"/>
      <c r="J9" s="150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41"/>
      <c r="B10" s="12" t="s">
        <v>12</v>
      </c>
      <c r="C10" s="21">
        <v>103</v>
      </c>
      <c r="D10" s="127">
        <v>0</v>
      </c>
      <c r="E10" s="127"/>
      <c r="F10" s="17">
        <f>C10*D10</f>
        <v>0</v>
      </c>
      <c r="G10" s="18"/>
      <c r="H10" s="74"/>
      <c r="I10" s="2"/>
      <c r="J10" s="150" t="s">
        <v>62</v>
      </c>
      <c r="K10" s="133"/>
      <c r="L10" s="133"/>
      <c r="M10" s="133"/>
      <c r="N10" s="133"/>
      <c r="O10" s="72">
        <f>O9*3</f>
        <v>0</v>
      </c>
    </row>
    <row r="11" spans="1:16" ht="87.75" customHeight="1" thickBot="1" x14ac:dyDescent="0.3">
      <c r="A11" s="141"/>
      <c r="B11" s="128" t="s">
        <v>21</v>
      </c>
      <c r="C11" s="124"/>
      <c r="D11" s="124"/>
      <c r="E11" s="22">
        <v>8000</v>
      </c>
      <c r="F11" s="20" t="s">
        <v>8</v>
      </c>
      <c r="G11" s="13" t="s">
        <v>9</v>
      </c>
      <c r="H11" s="74"/>
      <c r="I11" s="2"/>
      <c r="J11" s="151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41"/>
      <c r="B12" s="119" t="s">
        <v>24</v>
      </c>
      <c r="C12" s="119"/>
      <c r="D12" s="119"/>
      <c r="E12" s="119"/>
      <c r="F12" s="23">
        <f>SUM(F5:F10)</f>
        <v>5679.99</v>
      </c>
      <c r="G12" s="18"/>
      <c r="H12" s="75"/>
      <c r="I12" s="2"/>
      <c r="J12" s="2"/>
    </row>
    <row r="13" spans="1:16" ht="30" customHeight="1" x14ac:dyDescent="0.25">
      <c r="A13" s="141"/>
      <c r="B13" s="119" t="s">
        <v>7</v>
      </c>
      <c r="C13" s="119"/>
      <c r="D13" s="119"/>
      <c r="E13" s="120"/>
      <c r="F13" s="23">
        <f>E11-F12</f>
        <v>2320.0100000000002</v>
      </c>
      <c r="G13" s="18"/>
      <c r="H13" s="75"/>
      <c r="I13" s="2"/>
      <c r="J13" s="2"/>
    </row>
    <row r="14" spans="1:16" ht="30" customHeight="1" x14ac:dyDescent="0.25">
      <c r="A14" s="142"/>
      <c r="B14" s="119" t="s">
        <v>6</v>
      </c>
      <c r="C14" s="119"/>
      <c r="D14" s="119"/>
      <c r="E14" s="120"/>
      <c r="F14" s="24">
        <f>F13/E11</f>
        <v>0.29000125000000004</v>
      </c>
      <c r="G14" s="25"/>
      <c r="H14" s="75"/>
      <c r="I14" s="2"/>
      <c r="J14" s="2"/>
    </row>
    <row r="15" spans="1:16" ht="30" customHeight="1" x14ac:dyDescent="0.25">
      <c r="A15" s="65"/>
      <c r="B15" s="119" t="s">
        <v>25</v>
      </c>
      <c r="C15" s="119"/>
      <c r="D15" s="119"/>
      <c r="E15" s="119"/>
      <c r="F15" s="23">
        <f>F12*3</f>
        <v>17039.97</v>
      </c>
      <c r="G15" s="25"/>
      <c r="H15" s="75"/>
      <c r="I15" s="2"/>
      <c r="J15" s="2"/>
    </row>
    <row r="16" spans="1:16" ht="38.450000000000003" customHeight="1" thickBot="1" x14ac:dyDescent="0.3">
      <c r="A16" s="152" t="s">
        <v>10</v>
      </c>
      <c r="B16" s="153"/>
      <c r="C16" s="153"/>
      <c r="D16" s="153"/>
      <c r="E16" s="153"/>
      <c r="F16" s="153"/>
      <c r="G16" s="153"/>
      <c r="H16" s="80"/>
      <c r="I16" s="2"/>
      <c r="J16" s="2"/>
    </row>
    <row r="17" spans="1:10" ht="16.5" thickBot="1" x14ac:dyDescent="0.3">
      <c r="A17" s="146"/>
      <c r="B17" s="147"/>
      <c r="C17" s="147"/>
      <c r="D17" s="147"/>
      <c r="E17" s="147"/>
      <c r="F17" s="147"/>
      <c r="G17" s="6" t="s">
        <v>0</v>
      </c>
      <c r="H17" s="99"/>
      <c r="I17" s="2"/>
      <c r="J17" s="2"/>
    </row>
  </sheetData>
  <mergeCells count="20">
    <mergeCell ref="D9:E9"/>
    <mergeCell ref="D10:E10"/>
    <mergeCell ref="B11:D11"/>
    <mergeCell ref="B12:E12"/>
    <mergeCell ref="A2:H2"/>
    <mergeCell ref="A1:H1"/>
    <mergeCell ref="A4:A14"/>
    <mergeCell ref="A17:F17"/>
    <mergeCell ref="J1:O1"/>
    <mergeCell ref="J2:O2"/>
    <mergeCell ref="J3:O3"/>
    <mergeCell ref="J8:O8"/>
    <mergeCell ref="J9:N9"/>
    <mergeCell ref="J10:N10"/>
    <mergeCell ref="J11:O11"/>
    <mergeCell ref="B13:E13"/>
    <mergeCell ref="B14:E14"/>
    <mergeCell ref="B15:E15"/>
    <mergeCell ref="A16:G16"/>
    <mergeCell ref="A3:H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5.7109375" style="1" customWidth="1"/>
    <col min="10" max="10" width="19.42578125" style="1" customWidth="1"/>
    <col min="11" max="12" width="14" style="1" customWidth="1"/>
    <col min="13" max="13" width="15.7109375" style="1" customWidth="1"/>
    <col min="14" max="14" width="14" style="1" customWidth="1"/>
    <col min="15" max="15" width="1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7"/>
      <c r="J1" s="108" t="s">
        <v>64</v>
      </c>
      <c r="K1" s="109"/>
      <c r="L1" s="109"/>
      <c r="M1" s="109"/>
      <c r="N1" s="109"/>
      <c r="O1" s="110"/>
    </row>
    <row r="2" spans="1:16" ht="23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105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38</v>
      </c>
      <c r="B3" s="124"/>
      <c r="C3" s="124"/>
      <c r="D3" s="124"/>
      <c r="E3" s="124"/>
      <c r="F3" s="124"/>
      <c r="G3" s="124"/>
      <c r="H3" s="125"/>
      <c r="I3" s="138"/>
      <c r="J3" s="148" t="s">
        <v>65</v>
      </c>
      <c r="K3" s="100"/>
      <c r="L3" s="100"/>
      <c r="M3" s="100"/>
      <c r="N3" s="100"/>
      <c r="O3" s="130"/>
      <c r="P3" s="4"/>
    </row>
    <row r="4" spans="1:16" ht="120" customHeight="1" x14ac:dyDescent="0.25">
      <c r="A4" s="116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68" t="s">
        <v>54</v>
      </c>
      <c r="K4" s="9" t="s">
        <v>55</v>
      </c>
      <c r="L4" s="9" t="s">
        <v>56</v>
      </c>
      <c r="M4" s="9" t="s">
        <v>76</v>
      </c>
      <c r="N4" s="9" t="s">
        <v>77</v>
      </c>
      <c r="O4" s="69" t="s">
        <v>59</v>
      </c>
    </row>
    <row r="5" spans="1:16" ht="81.599999999999994" customHeight="1" x14ac:dyDescent="0.25">
      <c r="A5" s="116"/>
      <c r="B5" s="12" t="s">
        <v>32</v>
      </c>
      <c r="C5" s="14">
        <v>1583.33</v>
      </c>
      <c r="D5" s="15">
        <v>0</v>
      </c>
      <c r="E5" s="16">
        <f>C5*D5</f>
        <v>0</v>
      </c>
      <c r="F5" s="17">
        <f>C5-E5</f>
        <v>1583.33</v>
      </c>
      <c r="G5" s="18"/>
      <c r="H5" s="74"/>
      <c r="I5" s="138"/>
      <c r="J5" s="93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33</v>
      </c>
      <c r="C6" s="14">
        <v>1583.33</v>
      </c>
      <c r="D6" s="15">
        <v>0</v>
      </c>
      <c r="E6" s="16">
        <f>C6*D6</f>
        <v>0</v>
      </c>
      <c r="F6" s="17">
        <f>C6-E6</f>
        <v>1583.33</v>
      </c>
      <c r="G6" s="18"/>
      <c r="H6" s="74"/>
      <c r="I6" s="138"/>
      <c r="J6" s="93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34</v>
      </c>
      <c r="C7" s="14">
        <v>1583.33</v>
      </c>
      <c r="D7" s="15">
        <v>0</v>
      </c>
      <c r="E7" s="16">
        <f t="shared" ref="E7:E8" si="0">C7*D7</f>
        <v>0</v>
      </c>
      <c r="F7" s="17">
        <f t="shared" ref="F7" si="1">C7-E7</f>
        <v>1583.33</v>
      </c>
      <c r="G7" s="18"/>
      <c r="H7" s="74"/>
      <c r="I7" s="138"/>
      <c r="J7" s="93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38"/>
      <c r="J8" s="149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150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84</v>
      </c>
      <c r="D10" s="127">
        <v>0</v>
      </c>
      <c r="E10" s="127"/>
      <c r="F10" s="17">
        <f>C10*D10</f>
        <v>0</v>
      </c>
      <c r="G10" s="18"/>
      <c r="H10" s="74"/>
      <c r="I10" s="138"/>
      <c r="J10" s="150" t="s">
        <v>62</v>
      </c>
      <c r="K10" s="133"/>
      <c r="L10" s="133"/>
      <c r="M10" s="133"/>
      <c r="N10" s="133"/>
      <c r="O10" s="72">
        <f>O9*3</f>
        <v>0</v>
      </c>
    </row>
    <row r="11" spans="1:16" ht="75.75" customHeight="1" thickBot="1" x14ac:dyDescent="0.3">
      <c r="A11" s="116"/>
      <c r="B11" s="128" t="s">
        <v>21</v>
      </c>
      <c r="C11" s="124"/>
      <c r="D11" s="124"/>
      <c r="E11" s="22">
        <v>6500</v>
      </c>
      <c r="F11" s="20" t="s">
        <v>8</v>
      </c>
      <c r="G11" s="13" t="s">
        <v>9</v>
      </c>
      <c r="H11" s="74"/>
      <c r="I11" s="138"/>
      <c r="J11" s="151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24</v>
      </c>
      <c r="C12" s="119"/>
      <c r="D12" s="119"/>
      <c r="E12" s="119"/>
      <c r="F12" s="23">
        <f>SUM(F5:F10)</f>
        <v>4749.99</v>
      </c>
      <c r="G12" s="18"/>
      <c r="H12" s="75"/>
      <c r="I12" s="138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1750.0100000000002</v>
      </c>
      <c r="G13" s="18"/>
      <c r="H13" s="75"/>
      <c r="I13" s="138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0.26923230769230772</v>
      </c>
      <c r="G14" s="25"/>
      <c r="H14" s="75"/>
      <c r="I14" s="138"/>
      <c r="J14" s="2"/>
    </row>
    <row r="15" spans="1:16" ht="30" customHeight="1" x14ac:dyDescent="0.25">
      <c r="A15" s="116"/>
      <c r="B15" s="119" t="s">
        <v>25</v>
      </c>
      <c r="C15" s="119"/>
      <c r="D15" s="119"/>
      <c r="E15" s="119"/>
      <c r="F15" s="23">
        <f>F12*3</f>
        <v>14249.97</v>
      </c>
      <c r="G15" s="25"/>
      <c r="H15" s="75"/>
      <c r="I15" s="138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38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39"/>
      <c r="J17" s="2"/>
    </row>
  </sheetData>
  <mergeCells count="21">
    <mergeCell ref="A2:H2"/>
    <mergeCell ref="A1:H1"/>
    <mergeCell ref="A17:F17"/>
    <mergeCell ref="A4:A15"/>
    <mergeCell ref="B13:E13"/>
    <mergeCell ref="B14:E14"/>
    <mergeCell ref="B15:E15"/>
    <mergeCell ref="A16:G16"/>
    <mergeCell ref="A3:H3"/>
    <mergeCell ref="D9:E9"/>
    <mergeCell ref="D10:E10"/>
    <mergeCell ref="B11:D11"/>
    <mergeCell ref="B12:E12"/>
    <mergeCell ref="I1:I17"/>
    <mergeCell ref="J1:O1"/>
    <mergeCell ref="J2:O2"/>
    <mergeCell ref="J3:O3"/>
    <mergeCell ref="J8:O8"/>
    <mergeCell ref="J9:N9"/>
    <mergeCell ref="J10:N10"/>
    <mergeCell ref="J11:O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opLeftCell="A4"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0.140625" style="1" customWidth="1"/>
    <col min="6" max="6" width="18.7109375" style="1" customWidth="1"/>
    <col min="7" max="7" width="21.140625" style="1" customWidth="1"/>
    <col min="8" max="8" width="14.28515625" style="1" customWidth="1"/>
    <col min="9" max="9" width="8.28515625" style="1" customWidth="1"/>
    <col min="10" max="10" width="22" style="1" customWidth="1"/>
    <col min="11" max="14" width="14.7109375" style="1" customWidth="1"/>
    <col min="15" max="15" width="15.42578125" style="1" customWidth="1"/>
    <col min="16" max="16384" width="8.7109375" style="1"/>
  </cols>
  <sheetData>
    <row r="1" spans="1:16" x14ac:dyDescent="0.25">
      <c r="A1" s="159" t="s">
        <v>63</v>
      </c>
      <c r="B1" s="160"/>
      <c r="C1" s="160"/>
      <c r="D1" s="160"/>
      <c r="E1" s="160"/>
      <c r="F1" s="160"/>
      <c r="G1" s="160"/>
      <c r="H1" s="161"/>
      <c r="I1" s="154"/>
      <c r="J1" s="108" t="s">
        <v>64</v>
      </c>
      <c r="K1" s="109"/>
      <c r="L1" s="109"/>
      <c r="M1" s="109"/>
      <c r="N1" s="109"/>
      <c r="O1" s="110"/>
    </row>
    <row r="2" spans="1:16" ht="24" customHeight="1" x14ac:dyDescent="0.25">
      <c r="A2" s="162" t="s">
        <v>5</v>
      </c>
      <c r="B2" s="163"/>
      <c r="C2" s="163"/>
      <c r="D2" s="163"/>
      <c r="E2" s="163"/>
      <c r="F2" s="163"/>
      <c r="G2" s="163"/>
      <c r="H2" s="164"/>
      <c r="I2" s="155"/>
      <c r="J2" s="105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39</v>
      </c>
      <c r="B3" s="124"/>
      <c r="C3" s="124"/>
      <c r="D3" s="124"/>
      <c r="E3" s="124"/>
      <c r="F3" s="124"/>
      <c r="G3" s="124"/>
      <c r="H3" s="125"/>
      <c r="I3" s="155"/>
      <c r="J3" s="148" t="s">
        <v>65</v>
      </c>
      <c r="K3" s="100"/>
      <c r="L3" s="100"/>
      <c r="M3" s="100"/>
      <c r="N3" s="100"/>
      <c r="O3" s="130"/>
      <c r="P3" s="4"/>
    </row>
    <row r="4" spans="1:16" ht="114.75" customHeight="1" x14ac:dyDescent="0.25">
      <c r="A4" s="116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55"/>
      <c r="J4" s="68" t="s">
        <v>54</v>
      </c>
      <c r="K4" s="9" t="s">
        <v>55</v>
      </c>
      <c r="L4" s="9" t="s">
        <v>56</v>
      </c>
      <c r="M4" s="9" t="s">
        <v>76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32</v>
      </c>
      <c r="C5" s="14">
        <v>1775</v>
      </c>
      <c r="D5" s="15">
        <v>0</v>
      </c>
      <c r="E5" s="16">
        <f>C5*D5</f>
        <v>0</v>
      </c>
      <c r="F5" s="17">
        <f>C5-E5</f>
        <v>1775</v>
      </c>
      <c r="G5" s="18"/>
      <c r="H5" s="74"/>
      <c r="I5" s="155"/>
      <c r="J5" s="93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33</v>
      </c>
      <c r="C6" s="14">
        <v>1775</v>
      </c>
      <c r="D6" s="15">
        <v>0</v>
      </c>
      <c r="E6" s="16">
        <f>C6*D6</f>
        <v>0</v>
      </c>
      <c r="F6" s="17">
        <f>C6-E6</f>
        <v>1775</v>
      </c>
      <c r="G6" s="18"/>
      <c r="H6" s="74"/>
      <c r="I6" s="155"/>
      <c r="J6" s="93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34</v>
      </c>
      <c r="C7" s="14">
        <v>1775</v>
      </c>
      <c r="D7" s="15">
        <v>0</v>
      </c>
      <c r="E7" s="16">
        <f t="shared" ref="E7:E8" si="0">C7*D7</f>
        <v>0</v>
      </c>
      <c r="F7" s="17">
        <f t="shared" ref="F7" si="1">C7-E7</f>
        <v>1775</v>
      </c>
      <c r="G7" s="18"/>
      <c r="H7" s="74"/>
      <c r="I7" s="155"/>
      <c r="J7" s="93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55"/>
      <c r="J8" s="149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55"/>
      <c r="J9" s="150" t="s">
        <v>61</v>
      </c>
      <c r="K9" s="133"/>
      <c r="L9" s="133"/>
      <c r="M9" s="133"/>
      <c r="N9" s="133"/>
      <c r="O9" s="72">
        <f>SUM(O5:O6:O7)</f>
        <v>0</v>
      </c>
    </row>
    <row r="10" spans="1:16" ht="64.5" customHeight="1" x14ac:dyDescent="0.25">
      <c r="A10" s="116"/>
      <c r="B10" s="12" t="s">
        <v>12</v>
      </c>
      <c r="C10" s="21">
        <v>96</v>
      </c>
      <c r="D10" s="127">
        <v>0</v>
      </c>
      <c r="E10" s="127"/>
      <c r="F10" s="17">
        <f>C10*D10</f>
        <v>0</v>
      </c>
      <c r="G10" s="18"/>
      <c r="H10" s="74"/>
      <c r="I10" s="155"/>
      <c r="J10" s="150" t="s">
        <v>62</v>
      </c>
      <c r="K10" s="133"/>
      <c r="L10" s="133"/>
      <c r="M10" s="133"/>
      <c r="N10" s="133"/>
      <c r="O10" s="72">
        <f>O9*3</f>
        <v>0</v>
      </c>
    </row>
    <row r="11" spans="1:16" ht="75.75" customHeight="1" thickBot="1" x14ac:dyDescent="0.3">
      <c r="A11" s="116"/>
      <c r="B11" s="128" t="s">
        <v>21</v>
      </c>
      <c r="C11" s="124"/>
      <c r="D11" s="124"/>
      <c r="E11" s="22">
        <v>7500</v>
      </c>
      <c r="F11" s="20" t="s">
        <v>8</v>
      </c>
      <c r="G11" s="13" t="s">
        <v>9</v>
      </c>
      <c r="H11" s="74"/>
      <c r="I11" s="155"/>
      <c r="J11" s="151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24</v>
      </c>
      <c r="C12" s="119"/>
      <c r="D12" s="119"/>
      <c r="E12" s="119"/>
      <c r="F12" s="23">
        <f>SUM(F5:F10)</f>
        <v>5325</v>
      </c>
      <c r="G12" s="18"/>
      <c r="H12" s="75"/>
      <c r="I12" s="156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2175</v>
      </c>
      <c r="G13" s="18"/>
      <c r="H13" s="75"/>
      <c r="I13" s="156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0.28999999999999998</v>
      </c>
      <c r="G14" s="25"/>
      <c r="H14" s="75"/>
      <c r="I14" s="156"/>
      <c r="J14" s="2"/>
    </row>
    <row r="15" spans="1:16" ht="30" customHeight="1" thickBot="1" x14ac:dyDescent="0.3">
      <c r="A15" s="158"/>
      <c r="B15" s="165" t="s">
        <v>25</v>
      </c>
      <c r="C15" s="165"/>
      <c r="D15" s="165"/>
      <c r="E15" s="165"/>
      <c r="F15" s="97">
        <f>F12*3</f>
        <v>15975</v>
      </c>
      <c r="G15" s="8"/>
      <c r="H15" s="98"/>
      <c r="I15" s="156"/>
      <c r="J15" s="2"/>
    </row>
    <row r="16" spans="1:16" ht="38.450000000000003" customHeight="1" x14ac:dyDescent="0.25">
      <c r="A16" s="103" t="s">
        <v>10</v>
      </c>
      <c r="B16" s="104"/>
      <c r="C16" s="104"/>
      <c r="D16" s="104"/>
      <c r="E16" s="104"/>
      <c r="F16" s="104"/>
      <c r="G16" s="104"/>
      <c r="H16" s="96"/>
      <c r="I16" s="156"/>
      <c r="J16" s="2"/>
    </row>
    <row r="17" spans="1:10" ht="16.5" thickBot="1" x14ac:dyDescent="0.3">
      <c r="A17" s="143"/>
      <c r="B17" s="144"/>
      <c r="C17" s="144"/>
      <c r="D17" s="144"/>
      <c r="E17" s="144"/>
      <c r="F17" s="144"/>
      <c r="G17" s="6" t="s">
        <v>0</v>
      </c>
      <c r="H17" s="7"/>
      <c r="I17" s="157"/>
      <c r="J17" s="2"/>
    </row>
  </sheetData>
  <mergeCells count="21">
    <mergeCell ref="A4:A15"/>
    <mergeCell ref="A17:F17"/>
    <mergeCell ref="A1:H1"/>
    <mergeCell ref="A2:H2"/>
    <mergeCell ref="B13:E13"/>
    <mergeCell ref="B14:E14"/>
    <mergeCell ref="B15:E15"/>
    <mergeCell ref="A16:G16"/>
    <mergeCell ref="A3:H3"/>
    <mergeCell ref="D9:E9"/>
    <mergeCell ref="D10:E10"/>
    <mergeCell ref="B11:D11"/>
    <mergeCell ref="B12:E12"/>
    <mergeCell ref="J10:N10"/>
    <mergeCell ref="J11:O11"/>
    <mergeCell ref="I1:I17"/>
    <mergeCell ref="J1:O1"/>
    <mergeCell ref="J2:O2"/>
    <mergeCell ref="J3:O3"/>
    <mergeCell ref="J8:O8"/>
    <mergeCell ref="J9:N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opLeftCell="A3"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28515625" style="1" customWidth="1"/>
    <col min="10" max="10" width="23.140625" style="1" customWidth="1"/>
    <col min="11" max="11" width="9.28515625" style="1" customWidth="1"/>
    <col min="12" max="12" width="12.5703125" style="1" customWidth="1"/>
    <col min="13" max="13" width="13.5703125" style="1" customWidth="1"/>
    <col min="14" max="14" width="12.85546875" style="1" customWidth="1"/>
    <col min="15" max="15" width="16.8554687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38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40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36.5" customHeight="1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55</v>
      </c>
      <c r="L4" s="9" t="s">
        <v>56</v>
      </c>
      <c r="M4" s="9" t="s">
        <v>76</v>
      </c>
      <c r="N4" s="9" t="s">
        <v>58</v>
      </c>
      <c r="O4" s="69" t="s">
        <v>59</v>
      </c>
    </row>
    <row r="5" spans="1:16" ht="81.599999999999994" customHeight="1" x14ac:dyDescent="0.25">
      <c r="A5" s="141"/>
      <c r="B5" s="12" t="s">
        <v>32</v>
      </c>
      <c r="C5" s="14">
        <v>946.67</v>
      </c>
      <c r="D5" s="15">
        <v>0</v>
      </c>
      <c r="E5" s="16">
        <f>C5*D5</f>
        <v>0</v>
      </c>
      <c r="F5" s="17">
        <f>C5-E5</f>
        <v>946.67</v>
      </c>
      <c r="G5" s="18"/>
      <c r="H5" s="74"/>
      <c r="I5" s="114"/>
      <c r="J5" s="9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41"/>
      <c r="B6" s="12" t="s">
        <v>33</v>
      </c>
      <c r="C6" s="14">
        <v>946.67</v>
      </c>
      <c r="D6" s="15">
        <v>0</v>
      </c>
      <c r="E6" s="16">
        <f>C6*D6</f>
        <v>0</v>
      </c>
      <c r="F6" s="17">
        <f>C6-E6</f>
        <v>946.67</v>
      </c>
      <c r="G6" s="18"/>
      <c r="H6" s="74"/>
      <c r="I6" s="114"/>
      <c r="J6" s="9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41"/>
      <c r="B7" s="12" t="s">
        <v>34</v>
      </c>
      <c r="C7" s="14">
        <v>946.67</v>
      </c>
      <c r="D7" s="15">
        <v>0</v>
      </c>
      <c r="E7" s="16">
        <f t="shared" ref="E7:E8" si="0">C7*D7</f>
        <v>0</v>
      </c>
      <c r="F7" s="17">
        <f t="shared" ref="F7" si="1">C7-E7</f>
        <v>946.67</v>
      </c>
      <c r="G7" s="18"/>
      <c r="H7" s="74"/>
      <c r="I7" s="114"/>
      <c r="J7" s="9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41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thickBot="1" x14ac:dyDescent="0.3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66" t="s">
        <v>61</v>
      </c>
      <c r="K9" s="167"/>
      <c r="L9" s="167"/>
      <c r="M9" s="167"/>
      <c r="N9" s="167"/>
      <c r="O9" s="95">
        <f>SUM(O5:O6:O7)</f>
        <v>0</v>
      </c>
    </row>
    <row r="10" spans="1:16" ht="93" customHeight="1" x14ac:dyDescent="0.25">
      <c r="A10" s="141"/>
      <c r="B10" s="12" t="s">
        <v>12</v>
      </c>
      <c r="C10" s="21">
        <v>51</v>
      </c>
      <c r="D10" s="127">
        <v>0</v>
      </c>
      <c r="E10" s="127"/>
      <c r="F10" s="17">
        <f>C10*D10</f>
        <v>0</v>
      </c>
      <c r="G10" s="18"/>
      <c r="H10" s="74"/>
      <c r="I10" s="114"/>
      <c r="J10" s="168" t="s">
        <v>62</v>
      </c>
      <c r="K10" s="169"/>
      <c r="L10" s="169"/>
      <c r="M10" s="169"/>
      <c r="N10" s="169"/>
      <c r="O10" s="94">
        <f>O9*3</f>
        <v>0</v>
      </c>
    </row>
    <row r="11" spans="1:16" ht="84.75" customHeight="1" thickBot="1" x14ac:dyDescent="0.3">
      <c r="A11" s="141"/>
      <c r="B11" s="128" t="s">
        <v>21</v>
      </c>
      <c r="C11" s="124"/>
      <c r="D11" s="124"/>
      <c r="E11" s="22">
        <v>4000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41"/>
      <c r="B12" s="119" t="s">
        <v>24</v>
      </c>
      <c r="C12" s="119"/>
      <c r="D12" s="119"/>
      <c r="E12" s="119"/>
      <c r="F12" s="23">
        <f>SUM(F5:F10)</f>
        <v>2840.0099999999998</v>
      </c>
      <c r="G12" s="18"/>
      <c r="H12" s="75"/>
      <c r="I12" s="114"/>
      <c r="J12" s="2"/>
    </row>
    <row r="13" spans="1:16" ht="30" customHeight="1" x14ac:dyDescent="0.25">
      <c r="A13" s="141"/>
      <c r="B13" s="119" t="s">
        <v>7</v>
      </c>
      <c r="C13" s="119"/>
      <c r="D13" s="119"/>
      <c r="E13" s="120"/>
      <c r="F13" s="23">
        <f>E11-F12</f>
        <v>1159.9900000000002</v>
      </c>
      <c r="G13" s="18"/>
      <c r="H13" s="75"/>
      <c r="I13" s="114"/>
      <c r="J13" s="2"/>
    </row>
    <row r="14" spans="1:16" ht="30" customHeight="1" x14ac:dyDescent="0.25">
      <c r="A14" s="141"/>
      <c r="B14" s="119" t="s">
        <v>6</v>
      </c>
      <c r="C14" s="119"/>
      <c r="D14" s="119"/>
      <c r="E14" s="120"/>
      <c r="F14" s="24">
        <f>F13/E11</f>
        <v>0.28999750000000007</v>
      </c>
      <c r="G14" s="25"/>
      <c r="H14" s="75"/>
      <c r="I14" s="114"/>
      <c r="J14" s="2"/>
    </row>
    <row r="15" spans="1:16" ht="30" customHeight="1" x14ac:dyDescent="0.25">
      <c r="A15" s="142"/>
      <c r="B15" s="119" t="s">
        <v>25</v>
      </c>
      <c r="C15" s="119"/>
      <c r="D15" s="119"/>
      <c r="E15" s="119"/>
      <c r="F15" s="23">
        <f>F12*3</f>
        <v>8520.0299999999988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43"/>
      <c r="B17" s="144"/>
      <c r="C17" s="144"/>
      <c r="D17" s="144"/>
      <c r="E17" s="144"/>
      <c r="F17" s="145"/>
      <c r="G17" s="67" t="s">
        <v>0</v>
      </c>
      <c r="H17" s="7"/>
      <c r="I17" s="115"/>
      <c r="J17" s="2"/>
    </row>
  </sheetData>
  <mergeCells count="21">
    <mergeCell ref="D9:E9"/>
    <mergeCell ref="D10:E10"/>
    <mergeCell ref="B11:D11"/>
    <mergeCell ref="B12:E12"/>
    <mergeCell ref="A4:A15"/>
    <mergeCell ref="A17:F17"/>
    <mergeCell ref="J8:O8"/>
    <mergeCell ref="J9:N9"/>
    <mergeCell ref="J10:N10"/>
    <mergeCell ref="J11:O11"/>
    <mergeCell ref="I1:I17"/>
    <mergeCell ref="A1:H1"/>
    <mergeCell ref="A2:H2"/>
    <mergeCell ref="J1:O1"/>
    <mergeCell ref="J2:O2"/>
    <mergeCell ref="J3:O3"/>
    <mergeCell ref="B13:E13"/>
    <mergeCell ref="B14:E14"/>
    <mergeCell ref="B15:E15"/>
    <mergeCell ref="A16:G16"/>
    <mergeCell ref="A3:H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opLeftCell="B1"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2.7109375" style="1" customWidth="1"/>
    <col min="11" max="12" width="15.140625" style="1" customWidth="1"/>
    <col min="13" max="13" width="16.85546875" style="1" customWidth="1"/>
    <col min="14" max="14" width="15.140625" style="1" customWidth="1"/>
    <col min="15" max="15" width="13.14062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70"/>
      <c r="J1" s="108" t="s">
        <v>64</v>
      </c>
      <c r="K1" s="109"/>
      <c r="L1" s="109"/>
      <c r="M1" s="109"/>
      <c r="N1" s="109"/>
      <c r="O1" s="110"/>
    </row>
    <row r="2" spans="1:16" ht="26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71"/>
      <c r="J2" s="105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41</v>
      </c>
      <c r="B3" s="124"/>
      <c r="C3" s="124"/>
      <c r="D3" s="124"/>
      <c r="E3" s="124"/>
      <c r="F3" s="124"/>
      <c r="G3" s="124"/>
      <c r="H3" s="125"/>
      <c r="I3" s="171"/>
      <c r="J3" s="148" t="s">
        <v>65</v>
      </c>
      <c r="K3" s="100"/>
      <c r="L3" s="100"/>
      <c r="M3" s="100"/>
      <c r="N3" s="100"/>
      <c r="O3" s="130"/>
      <c r="P3" s="4"/>
    </row>
    <row r="4" spans="1:16" ht="112.5" customHeight="1" x14ac:dyDescent="0.25">
      <c r="A4" s="116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71"/>
      <c r="J4" s="68" t="s">
        <v>54</v>
      </c>
      <c r="K4" s="9" t="s">
        <v>55</v>
      </c>
      <c r="L4" s="9" t="s">
        <v>56</v>
      </c>
      <c r="M4" s="9" t="s">
        <v>76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32</v>
      </c>
      <c r="C5" s="14">
        <v>3313.33</v>
      </c>
      <c r="D5" s="15">
        <v>0</v>
      </c>
      <c r="E5" s="16">
        <f>C5*D5</f>
        <v>0</v>
      </c>
      <c r="F5" s="17">
        <f>C5-E5</f>
        <v>3313.33</v>
      </c>
      <c r="G5" s="18"/>
      <c r="H5" s="74"/>
      <c r="I5" s="171"/>
      <c r="J5" s="93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33</v>
      </c>
      <c r="C6" s="14">
        <v>3313.33</v>
      </c>
      <c r="D6" s="15">
        <v>0</v>
      </c>
      <c r="E6" s="16">
        <f>C6*D6</f>
        <v>0</v>
      </c>
      <c r="F6" s="17">
        <f>C6-E6</f>
        <v>3313.33</v>
      </c>
      <c r="G6" s="18"/>
      <c r="H6" s="74"/>
      <c r="I6" s="171"/>
      <c r="J6" s="93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34</v>
      </c>
      <c r="C7" s="14">
        <v>3313.33</v>
      </c>
      <c r="D7" s="15">
        <v>0</v>
      </c>
      <c r="E7" s="16">
        <f t="shared" ref="E7:E8" si="0">C7*D7</f>
        <v>0</v>
      </c>
      <c r="F7" s="17">
        <f t="shared" ref="F7" si="1">C7-E7</f>
        <v>3313.33</v>
      </c>
      <c r="G7" s="18"/>
      <c r="H7" s="74"/>
      <c r="I7" s="171"/>
      <c r="J7" s="93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71"/>
      <c r="J8" s="149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71"/>
      <c r="J9" s="150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180</v>
      </c>
      <c r="D10" s="127">
        <v>0</v>
      </c>
      <c r="E10" s="127"/>
      <c r="F10" s="17">
        <f>C10*D10</f>
        <v>0</v>
      </c>
      <c r="G10" s="18"/>
      <c r="H10" s="74"/>
      <c r="I10" s="171"/>
      <c r="J10" s="150" t="s">
        <v>62</v>
      </c>
      <c r="K10" s="133"/>
      <c r="L10" s="133"/>
      <c r="M10" s="133"/>
      <c r="N10" s="133"/>
      <c r="O10" s="72">
        <f>O9*3</f>
        <v>0</v>
      </c>
    </row>
    <row r="11" spans="1:16" ht="75.75" customHeight="1" thickBot="1" x14ac:dyDescent="0.3">
      <c r="A11" s="116"/>
      <c r="B11" s="128" t="s">
        <v>21</v>
      </c>
      <c r="C11" s="124"/>
      <c r="D11" s="124"/>
      <c r="E11" s="22">
        <v>14000</v>
      </c>
      <c r="F11" s="20" t="s">
        <v>8</v>
      </c>
      <c r="G11" s="13" t="s">
        <v>9</v>
      </c>
      <c r="H11" s="74"/>
      <c r="I11" s="171"/>
      <c r="J11" s="151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24</v>
      </c>
      <c r="C12" s="119"/>
      <c r="D12" s="119"/>
      <c r="E12" s="119"/>
      <c r="F12" s="23">
        <f>SUM(F5:F10)</f>
        <v>9939.99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4060.01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0.29000071428571428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25</v>
      </c>
      <c r="C15" s="119"/>
      <c r="D15" s="119"/>
      <c r="E15" s="119"/>
      <c r="F15" s="23">
        <f>F12*3</f>
        <v>29819.97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J3:O3"/>
    <mergeCell ref="J8:O8"/>
    <mergeCell ref="J9:N9"/>
    <mergeCell ref="J10:N10"/>
    <mergeCell ref="J11:O11"/>
    <mergeCell ref="J2:O2"/>
    <mergeCell ref="J1:O1"/>
    <mergeCell ref="A17:F17"/>
    <mergeCell ref="A4:A15"/>
    <mergeCell ref="A2:H2"/>
    <mergeCell ref="A1:H1"/>
    <mergeCell ref="I1:I17"/>
    <mergeCell ref="B13:E13"/>
    <mergeCell ref="B14:E14"/>
    <mergeCell ref="B15:E15"/>
    <mergeCell ref="A16:G16"/>
    <mergeCell ref="A3:H3"/>
    <mergeCell ref="D9:E9"/>
    <mergeCell ref="D10:E10"/>
    <mergeCell ref="B11:D11"/>
    <mergeCell ref="B12:E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60" zoomScaleNormal="60" workbookViewId="0">
      <selection activeCell="D10" sqref="D10:E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28515625" style="1" customWidth="1"/>
    <col min="10" max="10" width="22.85546875" style="1" customWidth="1"/>
    <col min="11" max="11" width="11.140625" style="1" customWidth="1"/>
    <col min="12" max="12" width="17.28515625" style="1" customWidth="1"/>
    <col min="13" max="13" width="17.5703125" style="1" customWidth="1"/>
    <col min="14" max="14" width="14.42578125" style="1" customWidth="1"/>
    <col min="15" max="15" width="13.5703125" style="1" customWidth="1"/>
    <col min="16" max="16384" width="8.7109375" style="1"/>
  </cols>
  <sheetData>
    <row r="1" spans="1:16" ht="35.2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74"/>
      <c r="I1" s="172"/>
      <c r="J1" s="111" t="s">
        <v>64</v>
      </c>
      <c r="K1" s="109"/>
      <c r="L1" s="109"/>
      <c r="M1" s="109"/>
      <c r="N1" s="109"/>
      <c r="O1" s="110"/>
    </row>
    <row r="2" spans="1:16" ht="44.25" customHeight="1" x14ac:dyDescent="0.25">
      <c r="A2" s="105" t="s">
        <v>5</v>
      </c>
      <c r="B2" s="106"/>
      <c r="C2" s="106"/>
      <c r="D2" s="106"/>
      <c r="E2" s="106"/>
      <c r="F2" s="106"/>
      <c r="G2" s="106"/>
      <c r="H2" s="173"/>
      <c r="I2" s="156"/>
      <c r="J2" s="112" t="s">
        <v>5</v>
      </c>
      <c r="K2" s="106"/>
      <c r="L2" s="106"/>
      <c r="M2" s="106"/>
      <c r="N2" s="106"/>
      <c r="O2" s="107"/>
    </row>
    <row r="3" spans="1:16" ht="72" customHeight="1" x14ac:dyDescent="0.25">
      <c r="A3" s="123" t="s">
        <v>42</v>
      </c>
      <c r="B3" s="124"/>
      <c r="C3" s="124"/>
      <c r="D3" s="124"/>
      <c r="E3" s="124"/>
      <c r="F3" s="124"/>
      <c r="G3" s="124"/>
      <c r="H3" s="175"/>
      <c r="I3" s="156"/>
      <c r="J3" s="129" t="s">
        <v>65</v>
      </c>
      <c r="K3" s="100"/>
      <c r="L3" s="100"/>
      <c r="M3" s="100"/>
      <c r="N3" s="100"/>
      <c r="O3" s="130"/>
      <c r="P3" s="4"/>
    </row>
    <row r="4" spans="1:16" ht="90" customHeight="1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87" t="s">
        <v>1</v>
      </c>
      <c r="I4" s="156"/>
      <c r="J4" s="61" t="s">
        <v>54</v>
      </c>
      <c r="K4" s="9" t="s">
        <v>75</v>
      </c>
      <c r="L4" s="9" t="s">
        <v>56</v>
      </c>
      <c r="M4" s="9" t="s">
        <v>74</v>
      </c>
      <c r="N4" s="9" t="s">
        <v>58</v>
      </c>
      <c r="O4" s="69" t="s">
        <v>59</v>
      </c>
    </row>
    <row r="5" spans="1:16" ht="72" customHeight="1" x14ac:dyDescent="0.25">
      <c r="A5" s="141"/>
      <c r="B5" s="12" t="s">
        <v>32</v>
      </c>
      <c r="C5" s="14">
        <v>4260</v>
      </c>
      <c r="D5" s="15">
        <v>0</v>
      </c>
      <c r="E5" s="16">
        <f>C5*D5</f>
        <v>0</v>
      </c>
      <c r="F5" s="17">
        <f>C5-E5</f>
        <v>4260</v>
      </c>
      <c r="G5" s="18"/>
      <c r="H5" s="88"/>
      <c r="I5" s="156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72" customHeight="1" x14ac:dyDescent="0.25">
      <c r="A6" s="141"/>
      <c r="B6" s="12" t="s">
        <v>33</v>
      </c>
      <c r="C6" s="14">
        <v>4260</v>
      </c>
      <c r="D6" s="15">
        <v>0</v>
      </c>
      <c r="E6" s="16">
        <f>C6*D6</f>
        <v>0</v>
      </c>
      <c r="F6" s="17">
        <f>C6-E6</f>
        <v>4260</v>
      </c>
      <c r="G6" s="18"/>
      <c r="H6" s="88"/>
      <c r="I6" s="156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72" customHeight="1" x14ac:dyDescent="0.25">
      <c r="A7" s="141"/>
      <c r="B7" s="12" t="s">
        <v>34</v>
      </c>
      <c r="C7" s="14">
        <v>4260</v>
      </c>
      <c r="D7" s="15">
        <v>0</v>
      </c>
      <c r="E7" s="16">
        <f t="shared" ref="E7:E8" si="0">C7*D7</f>
        <v>0</v>
      </c>
      <c r="F7" s="17">
        <f t="shared" ref="F7" si="1">C7-E7</f>
        <v>4260</v>
      </c>
      <c r="G7" s="18"/>
      <c r="H7" s="88"/>
      <c r="I7" s="156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72" customHeight="1" x14ac:dyDescent="0.25">
      <c r="A8" s="141"/>
      <c r="B8" s="12"/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88"/>
      <c r="I8" s="156"/>
      <c r="J8" s="102"/>
      <c r="K8" s="131"/>
      <c r="L8" s="131"/>
      <c r="M8" s="131"/>
      <c r="N8" s="131"/>
      <c r="O8" s="132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87" t="s">
        <v>1</v>
      </c>
      <c r="I9" s="156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41"/>
      <c r="B10" s="12" t="s">
        <v>12</v>
      </c>
      <c r="C10" s="21">
        <v>231</v>
      </c>
      <c r="D10" s="127">
        <v>0</v>
      </c>
      <c r="E10" s="127"/>
      <c r="F10" s="17">
        <f>C10*D10</f>
        <v>0</v>
      </c>
      <c r="G10" s="18"/>
      <c r="H10" s="88"/>
      <c r="I10" s="156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100.5" customHeight="1" thickBot="1" x14ac:dyDescent="0.3">
      <c r="A11" s="141"/>
      <c r="B11" s="128" t="s">
        <v>21</v>
      </c>
      <c r="C11" s="124"/>
      <c r="D11" s="124"/>
      <c r="E11" s="22">
        <v>18000</v>
      </c>
      <c r="F11" s="20" t="s">
        <v>8</v>
      </c>
      <c r="G11" s="13" t="s">
        <v>9</v>
      </c>
      <c r="H11" s="88"/>
      <c r="I11" s="156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41"/>
      <c r="B12" s="119" t="s">
        <v>24</v>
      </c>
      <c r="C12" s="119"/>
      <c r="D12" s="119"/>
      <c r="E12" s="119"/>
      <c r="F12" s="23">
        <f>SUM(F5:F10)</f>
        <v>12780</v>
      </c>
      <c r="G12" s="18"/>
      <c r="H12" s="89"/>
      <c r="I12" s="156"/>
      <c r="J12" s="2"/>
    </row>
    <row r="13" spans="1:16" ht="30" customHeight="1" x14ac:dyDescent="0.25">
      <c r="A13" s="141"/>
      <c r="B13" s="119" t="s">
        <v>7</v>
      </c>
      <c r="C13" s="119"/>
      <c r="D13" s="119"/>
      <c r="E13" s="120"/>
      <c r="F13" s="23">
        <f>E11-F12</f>
        <v>5220</v>
      </c>
      <c r="G13" s="18"/>
      <c r="H13" s="89"/>
      <c r="I13" s="156"/>
      <c r="J13" s="2"/>
    </row>
    <row r="14" spans="1:16" ht="30" customHeight="1" x14ac:dyDescent="0.25">
      <c r="A14" s="141"/>
      <c r="B14" s="119" t="s">
        <v>6</v>
      </c>
      <c r="C14" s="119"/>
      <c r="D14" s="119"/>
      <c r="E14" s="120"/>
      <c r="F14" s="24">
        <f>F13/E11</f>
        <v>0.28999999999999998</v>
      </c>
      <c r="G14" s="25"/>
      <c r="H14" s="89"/>
      <c r="I14" s="156"/>
      <c r="J14" s="2"/>
    </row>
    <row r="15" spans="1:16" ht="30" customHeight="1" x14ac:dyDescent="0.25">
      <c r="A15" s="142"/>
      <c r="B15" s="119" t="s">
        <v>25</v>
      </c>
      <c r="C15" s="119"/>
      <c r="D15" s="119"/>
      <c r="E15" s="119"/>
      <c r="F15" s="23">
        <f>F12*3</f>
        <v>38340</v>
      </c>
      <c r="G15" s="25"/>
      <c r="H15" s="89"/>
      <c r="I15" s="156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90"/>
      <c r="I16" s="156"/>
      <c r="J16" s="2"/>
    </row>
    <row r="17" spans="1:10" ht="16.5" thickBot="1" x14ac:dyDescent="0.3">
      <c r="A17" s="143"/>
      <c r="B17" s="144"/>
      <c r="C17" s="144"/>
      <c r="D17" s="144"/>
      <c r="E17" s="144"/>
      <c r="F17" s="145"/>
      <c r="G17" s="67" t="s">
        <v>0</v>
      </c>
      <c r="H17" s="91"/>
      <c r="I17" s="157"/>
      <c r="J17" s="2"/>
    </row>
  </sheetData>
  <mergeCells count="21">
    <mergeCell ref="J1:O1"/>
    <mergeCell ref="J2:O2"/>
    <mergeCell ref="B13:E13"/>
    <mergeCell ref="B14:E14"/>
    <mergeCell ref="B15:E15"/>
    <mergeCell ref="A3:H3"/>
    <mergeCell ref="D9:E9"/>
    <mergeCell ref="D10:E10"/>
    <mergeCell ref="B11:D11"/>
    <mergeCell ref="B12:E12"/>
    <mergeCell ref="J3:O3"/>
    <mergeCell ref="J8:O8"/>
    <mergeCell ref="J9:N9"/>
    <mergeCell ref="J10:N10"/>
    <mergeCell ref="J11:O11"/>
    <mergeCell ref="A17:F17"/>
    <mergeCell ref="A4:A15"/>
    <mergeCell ref="I1:I17"/>
    <mergeCell ref="A2:H2"/>
    <mergeCell ref="A1:H1"/>
    <mergeCell ref="A16:G1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60" zoomScaleNormal="60" workbookViewId="0">
      <selection activeCell="D8" sqref="D8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29.7109375" style="1" bestFit="1" customWidth="1"/>
    <col min="7" max="7" width="21.140625" style="1" customWidth="1"/>
    <col min="8" max="8" width="14.28515625" style="1" customWidth="1"/>
    <col min="9" max="9" width="5.28515625" style="86" customWidth="1"/>
    <col min="10" max="10" width="20.5703125" style="1" customWidth="1"/>
    <col min="11" max="11" width="8.7109375" style="1"/>
    <col min="12" max="12" width="13" style="1" customWidth="1"/>
    <col min="13" max="13" width="14.140625" style="1" customWidth="1"/>
    <col min="14" max="14" width="13" style="1" customWidth="1"/>
    <col min="15" max="15" width="12.570312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8"/>
      <c r="J1" s="159" t="s">
        <v>64</v>
      </c>
      <c r="K1" s="160"/>
      <c r="L1" s="160"/>
      <c r="M1" s="160"/>
      <c r="N1" s="160"/>
      <c r="O1" s="161"/>
    </row>
    <row r="2" spans="1:16" ht="24.7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112" t="s">
        <v>5</v>
      </c>
      <c r="K2" s="106"/>
      <c r="L2" s="106"/>
      <c r="M2" s="106"/>
      <c r="N2" s="106"/>
      <c r="O2" s="107"/>
    </row>
    <row r="3" spans="1:16" ht="70.5" customHeight="1" x14ac:dyDescent="0.25">
      <c r="A3" s="123" t="s">
        <v>43</v>
      </c>
      <c r="B3" s="124"/>
      <c r="C3" s="124"/>
      <c r="D3" s="124"/>
      <c r="E3" s="124"/>
      <c r="F3" s="124"/>
      <c r="G3" s="124"/>
      <c r="H3" s="125"/>
      <c r="I3" s="138"/>
      <c r="J3" s="129" t="s">
        <v>65</v>
      </c>
      <c r="K3" s="100"/>
      <c r="L3" s="100"/>
      <c r="M3" s="100"/>
      <c r="N3" s="100"/>
      <c r="O3" s="130"/>
      <c r="P3" s="4"/>
    </row>
    <row r="4" spans="1:16" ht="105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61" t="s">
        <v>54</v>
      </c>
      <c r="K4" s="9" t="s">
        <v>55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41"/>
      <c r="B5" s="12" t="s">
        <v>16</v>
      </c>
      <c r="C5" s="14">
        <v>40000</v>
      </c>
      <c r="D5" s="15">
        <v>0</v>
      </c>
      <c r="E5" s="16">
        <f>C5*D5</f>
        <v>0</v>
      </c>
      <c r="F5" s="17">
        <f>C5-E5</f>
        <v>40000</v>
      </c>
      <c r="G5" s="18"/>
      <c r="H5" s="74"/>
      <c r="I5" s="138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41"/>
      <c r="B6" s="12" t="s">
        <v>17</v>
      </c>
      <c r="C6" s="14">
        <v>3500</v>
      </c>
      <c r="D6" s="15">
        <v>0</v>
      </c>
      <c r="E6" s="16">
        <f>C6*D6</f>
        <v>0</v>
      </c>
      <c r="F6" s="17">
        <f>C6-E6</f>
        <v>3500</v>
      </c>
      <c r="G6" s="18"/>
      <c r="H6" s="74"/>
      <c r="I6" s="138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41"/>
      <c r="B7" s="12" t="s">
        <v>18</v>
      </c>
      <c r="C7" s="14">
        <v>3500</v>
      </c>
      <c r="D7" s="15">
        <v>0</v>
      </c>
      <c r="E7" s="16">
        <f t="shared" ref="E7:E8" si="0">C7*D7</f>
        <v>0</v>
      </c>
      <c r="F7" s="17">
        <f t="shared" ref="F7" si="1">C7-E7</f>
        <v>3500</v>
      </c>
      <c r="G7" s="18"/>
      <c r="H7" s="74"/>
      <c r="I7" s="138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41"/>
      <c r="B8" s="12" t="s">
        <v>19</v>
      </c>
      <c r="C8" s="14">
        <v>560.74</v>
      </c>
      <c r="D8" s="15">
        <v>0</v>
      </c>
      <c r="E8" s="16">
        <f t="shared" si="0"/>
        <v>0</v>
      </c>
      <c r="F8" s="17">
        <f>C8-E8</f>
        <v>560.74</v>
      </c>
      <c r="G8" s="18"/>
      <c r="H8" s="74"/>
      <c r="I8" s="138"/>
      <c r="J8" s="102"/>
      <c r="K8" s="131"/>
      <c r="L8" s="131"/>
      <c r="M8" s="131"/>
      <c r="N8" s="131"/>
      <c r="O8" s="132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41"/>
      <c r="B10" s="12" t="s">
        <v>44</v>
      </c>
      <c r="C10" s="21">
        <v>1000</v>
      </c>
      <c r="D10" s="127">
        <v>0</v>
      </c>
      <c r="E10" s="127"/>
      <c r="F10" s="17">
        <f>C10*D10</f>
        <v>0</v>
      </c>
      <c r="G10" s="18"/>
      <c r="H10" s="74"/>
      <c r="I10" s="138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93" customHeight="1" thickBot="1" x14ac:dyDescent="0.3">
      <c r="A11" s="141"/>
      <c r="B11" s="12" t="s">
        <v>45</v>
      </c>
      <c r="C11" s="21">
        <v>246</v>
      </c>
      <c r="D11" s="127">
        <v>0</v>
      </c>
      <c r="E11" s="127"/>
      <c r="F11" s="17">
        <f>C11*D11</f>
        <v>0</v>
      </c>
      <c r="G11" s="18"/>
      <c r="H11" s="74"/>
      <c r="I11" s="138"/>
      <c r="J11" s="151" t="s">
        <v>66</v>
      </c>
      <c r="K11" s="135"/>
      <c r="L11" s="135"/>
      <c r="M11" s="135"/>
      <c r="N11" s="135"/>
      <c r="O11" s="136"/>
    </row>
    <row r="12" spans="1:16" ht="47.25" x14ac:dyDescent="0.25">
      <c r="A12" s="141"/>
      <c r="B12" s="128" t="s">
        <v>21</v>
      </c>
      <c r="C12" s="124"/>
      <c r="D12" s="124"/>
      <c r="E12" s="22">
        <v>91340</v>
      </c>
      <c r="F12" s="20" t="s">
        <v>8</v>
      </c>
      <c r="G12" s="13" t="s">
        <v>9</v>
      </c>
      <c r="H12" s="74"/>
      <c r="I12" s="138"/>
      <c r="J12" s="2"/>
    </row>
    <row r="13" spans="1:16" ht="30" customHeight="1" x14ac:dyDescent="0.25">
      <c r="A13" s="141"/>
      <c r="B13" s="119" t="s">
        <v>24</v>
      </c>
      <c r="C13" s="119"/>
      <c r="D13" s="119"/>
      <c r="E13" s="119"/>
      <c r="F13" s="23">
        <f>SUM(F5:F11)</f>
        <v>47560.74</v>
      </c>
      <c r="G13" s="18"/>
      <c r="H13" s="75"/>
      <c r="I13" s="138"/>
      <c r="J13" s="2"/>
    </row>
    <row r="14" spans="1:16" ht="30" customHeight="1" x14ac:dyDescent="0.25">
      <c r="A14" s="141"/>
      <c r="B14" s="119" t="s">
        <v>7</v>
      </c>
      <c r="C14" s="119"/>
      <c r="D14" s="119"/>
      <c r="E14" s="120"/>
      <c r="F14" s="23">
        <f>E12-F13</f>
        <v>43779.26</v>
      </c>
      <c r="G14" s="18"/>
      <c r="H14" s="75"/>
      <c r="I14" s="138"/>
      <c r="J14" s="2"/>
    </row>
    <row r="15" spans="1:16" ht="30" customHeight="1" x14ac:dyDescent="0.25">
      <c r="A15" s="141"/>
      <c r="B15" s="119" t="s">
        <v>6</v>
      </c>
      <c r="C15" s="119"/>
      <c r="D15" s="119"/>
      <c r="E15" s="120"/>
      <c r="F15" s="24">
        <f>F14/E12</f>
        <v>0.47929997810378805</v>
      </c>
      <c r="G15" s="25"/>
      <c r="H15" s="75"/>
      <c r="I15" s="138"/>
      <c r="J15" s="2"/>
    </row>
    <row r="16" spans="1:16" ht="30" customHeight="1" x14ac:dyDescent="0.25">
      <c r="A16" s="142"/>
      <c r="B16" s="119" t="s">
        <v>25</v>
      </c>
      <c r="C16" s="119"/>
      <c r="D16" s="119"/>
      <c r="E16" s="119"/>
      <c r="F16" s="23">
        <f>F13*3</f>
        <v>142682.22</v>
      </c>
      <c r="G16" s="25"/>
      <c r="H16" s="75"/>
      <c r="I16" s="138"/>
      <c r="J16" s="2"/>
    </row>
    <row r="17" spans="1:10" ht="38.450000000000003" customHeight="1" x14ac:dyDescent="0.25">
      <c r="A17" s="121" t="s">
        <v>10</v>
      </c>
      <c r="B17" s="122"/>
      <c r="C17" s="122"/>
      <c r="D17" s="122"/>
      <c r="E17" s="122"/>
      <c r="F17" s="122"/>
      <c r="G17" s="122"/>
      <c r="H17" s="5"/>
      <c r="I17" s="138"/>
      <c r="J17" s="2"/>
    </row>
    <row r="18" spans="1:10" ht="16.5" thickBot="1" x14ac:dyDescent="0.3">
      <c r="A18" s="143"/>
      <c r="B18" s="144"/>
      <c r="C18" s="144"/>
      <c r="D18" s="144"/>
      <c r="E18" s="144"/>
      <c r="F18" s="145"/>
      <c r="G18" s="67" t="s">
        <v>0</v>
      </c>
      <c r="H18" s="7"/>
      <c r="I18" s="139"/>
      <c r="J18" s="2"/>
    </row>
  </sheetData>
  <mergeCells count="22">
    <mergeCell ref="J11:O11"/>
    <mergeCell ref="A2:H2"/>
    <mergeCell ref="J3:O3"/>
    <mergeCell ref="J8:O8"/>
    <mergeCell ref="J9:N9"/>
    <mergeCell ref="J10:N10"/>
    <mergeCell ref="A1:H1"/>
    <mergeCell ref="J2:O2"/>
    <mergeCell ref="A4:A16"/>
    <mergeCell ref="A18:F18"/>
    <mergeCell ref="I1:I18"/>
    <mergeCell ref="J1:O1"/>
    <mergeCell ref="B14:E14"/>
    <mergeCell ref="B15:E15"/>
    <mergeCell ref="B16:E16"/>
    <mergeCell ref="A17:G17"/>
    <mergeCell ref="D11:E11"/>
    <mergeCell ref="B13:E13"/>
    <mergeCell ref="A3:H3"/>
    <mergeCell ref="D9:E9"/>
    <mergeCell ref="D10:E10"/>
    <mergeCell ref="B12:D1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opLeftCell="A4" zoomScale="69" zoomScaleNormal="69" workbookViewId="0">
      <selection activeCell="C6" sqref="C6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20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20000</v>
      </c>
      <c r="D5" s="15">
        <v>0</v>
      </c>
      <c r="E5" s="16">
        <f>C5*D5</f>
        <v>0</v>
      </c>
      <c r="F5" s="17">
        <f>C5-E5</f>
        <v>20000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1000</v>
      </c>
      <c r="D6" s="15">
        <v>0</v>
      </c>
      <c r="E6" s="16">
        <f>C6*D6</f>
        <v>0</v>
      </c>
      <c r="F6" s="17">
        <f>C6-E6</f>
        <v>1000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1000</v>
      </c>
      <c r="D7" s="15">
        <v>0</v>
      </c>
      <c r="E7" s="16">
        <f t="shared" ref="E7:E8" si="0">C7*D7</f>
        <v>0</v>
      </c>
      <c r="F7" s="17">
        <f t="shared" ref="F7" si="1">C7-E7</f>
        <v>1000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172.38</v>
      </c>
      <c r="D8" s="15">
        <v>0</v>
      </c>
      <c r="E8" s="16">
        <f t="shared" si="0"/>
        <v>0</v>
      </c>
      <c r="F8" s="17">
        <f>C8-E8</f>
        <v>172.38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170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26000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22172.38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3827.619999999999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0.1472161538461538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66517.14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B12" sqref="B12:D12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4.42578125" style="1" customWidth="1"/>
    <col min="10" max="10" width="20.7109375" style="1" customWidth="1"/>
    <col min="11" max="12" width="11.7109375" style="1" customWidth="1"/>
    <col min="13" max="13" width="13.85546875" style="1" customWidth="1"/>
    <col min="14" max="14" width="11.7109375" style="1" customWidth="1"/>
    <col min="15" max="15" width="12.710937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79"/>
      <c r="J1" s="176" t="s">
        <v>64</v>
      </c>
      <c r="K1" s="177"/>
      <c r="L1" s="177"/>
      <c r="M1" s="177"/>
      <c r="N1" s="177"/>
      <c r="O1" s="178"/>
    </row>
    <row r="2" spans="1:16" ht="4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80"/>
      <c r="J2" s="105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46</v>
      </c>
      <c r="B3" s="124"/>
      <c r="C3" s="124"/>
      <c r="D3" s="124"/>
      <c r="E3" s="124"/>
      <c r="F3" s="124"/>
      <c r="G3" s="124"/>
      <c r="H3" s="125"/>
      <c r="I3" s="180"/>
      <c r="J3" s="182" t="s">
        <v>65</v>
      </c>
      <c r="K3" s="183"/>
      <c r="L3" s="183"/>
      <c r="M3" s="183"/>
      <c r="N3" s="183"/>
      <c r="O3" s="184"/>
      <c r="P3" s="4"/>
    </row>
    <row r="4" spans="1:16" ht="90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80"/>
      <c r="J4" s="5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69" t="s">
        <v>59</v>
      </c>
    </row>
    <row r="5" spans="1:16" ht="81.599999999999994" customHeight="1" x14ac:dyDescent="0.25">
      <c r="A5" s="141"/>
      <c r="B5" s="12" t="s">
        <v>16</v>
      </c>
      <c r="C5" s="14">
        <v>8000</v>
      </c>
      <c r="D5" s="15">
        <v>0</v>
      </c>
      <c r="E5" s="16">
        <f>C5*D5</f>
        <v>0</v>
      </c>
      <c r="F5" s="17">
        <f>C5-E5</f>
        <v>8000</v>
      </c>
      <c r="G5" s="18"/>
      <c r="H5" s="74"/>
      <c r="I5" s="180"/>
      <c r="J5" s="70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141"/>
      <c r="B6" s="12" t="s">
        <v>17</v>
      </c>
      <c r="C6" s="14">
        <v>1000</v>
      </c>
      <c r="D6" s="15">
        <v>0</v>
      </c>
      <c r="E6" s="16">
        <f>C6*D6</f>
        <v>0</v>
      </c>
      <c r="F6" s="17">
        <f>C6-E6</f>
        <v>1000</v>
      </c>
      <c r="G6" s="18"/>
      <c r="H6" s="74"/>
      <c r="I6" s="180"/>
      <c r="J6" s="70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141"/>
      <c r="B7" s="12" t="s">
        <v>18</v>
      </c>
      <c r="C7" s="14">
        <v>1000</v>
      </c>
      <c r="D7" s="15">
        <v>0</v>
      </c>
      <c r="E7" s="16">
        <f t="shared" ref="E7:E8" si="0">C7*D7</f>
        <v>0</v>
      </c>
      <c r="F7" s="17">
        <f t="shared" ref="F7" si="1">C7-E7</f>
        <v>1000</v>
      </c>
      <c r="G7" s="18"/>
      <c r="H7" s="74"/>
      <c r="I7" s="180"/>
      <c r="J7" s="70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141"/>
      <c r="B8" s="12" t="s">
        <v>19</v>
      </c>
      <c r="C8" s="14">
        <v>414</v>
      </c>
      <c r="D8" s="15">
        <v>0</v>
      </c>
      <c r="E8" s="16">
        <f t="shared" si="0"/>
        <v>0</v>
      </c>
      <c r="F8" s="17">
        <f>C8-E8</f>
        <v>414</v>
      </c>
      <c r="G8" s="18"/>
      <c r="H8" s="74"/>
      <c r="I8" s="180"/>
      <c r="J8" s="149"/>
      <c r="K8" s="131"/>
      <c r="L8" s="131"/>
      <c r="M8" s="131"/>
      <c r="N8" s="131"/>
      <c r="O8" s="132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80"/>
      <c r="J9" s="185" t="s">
        <v>61</v>
      </c>
      <c r="K9" s="186"/>
      <c r="L9" s="186"/>
      <c r="M9" s="186"/>
      <c r="N9" s="186"/>
      <c r="O9" s="85">
        <f>SUM(O5:O6:O7)</f>
        <v>0</v>
      </c>
    </row>
    <row r="10" spans="1:16" ht="93" customHeight="1" x14ac:dyDescent="0.25">
      <c r="A10" s="141"/>
      <c r="B10" s="12" t="s">
        <v>44</v>
      </c>
      <c r="C10" s="21">
        <v>200</v>
      </c>
      <c r="D10" s="127">
        <v>0</v>
      </c>
      <c r="E10" s="127"/>
      <c r="F10" s="17">
        <f>C10*D10</f>
        <v>0</v>
      </c>
      <c r="G10" s="18"/>
      <c r="H10" s="74"/>
      <c r="I10" s="180"/>
      <c r="J10" s="185" t="s">
        <v>62</v>
      </c>
      <c r="K10" s="186"/>
      <c r="L10" s="186"/>
      <c r="M10" s="186"/>
      <c r="N10" s="186"/>
      <c r="O10" s="85">
        <f>O9*3</f>
        <v>0</v>
      </c>
    </row>
    <row r="11" spans="1:16" ht="93" customHeight="1" thickBot="1" x14ac:dyDescent="0.3">
      <c r="A11" s="141"/>
      <c r="B11" s="12" t="s">
        <v>45</v>
      </c>
      <c r="C11" s="21">
        <v>73</v>
      </c>
      <c r="D11" s="127">
        <v>0</v>
      </c>
      <c r="E11" s="127"/>
      <c r="F11" s="17">
        <f>C11*D11</f>
        <v>0</v>
      </c>
      <c r="G11" s="18"/>
      <c r="H11" s="74"/>
      <c r="I11" s="180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141"/>
      <c r="B12" s="128" t="s">
        <v>21</v>
      </c>
      <c r="C12" s="124"/>
      <c r="D12" s="124"/>
      <c r="E12" s="22">
        <v>20000</v>
      </c>
      <c r="F12" s="20" t="s">
        <v>8</v>
      </c>
      <c r="G12" s="13" t="s">
        <v>9</v>
      </c>
      <c r="H12" s="74"/>
      <c r="I12" s="180"/>
      <c r="J12" s="2"/>
    </row>
    <row r="13" spans="1:16" ht="30" customHeight="1" x14ac:dyDescent="0.25">
      <c r="A13" s="141"/>
      <c r="B13" s="119" t="s">
        <v>24</v>
      </c>
      <c r="C13" s="119"/>
      <c r="D13" s="119"/>
      <c r="E13" s="119"/>
      <c r="F13" s="23">
        <f>SUM(F5:F11)</f>
        <v>10414</v>
      </c>
      <c r="G13" s="18"/>
      <c r="H13" s="75"/>
      <c r="I13" s="180"/>
      <c r="J13" s="2"/>
    </row>
    <row r="14" spans="1:16" ht="30" customHeight="1" x14ac:dyDescent="0.25">
      <c r="A14" s="141"/>
      <c r="B14" s="119" t="s">
        <v>7</v>
      </c>
      <c r="C14" s="119"/>
      <c r="D14" s="119"/>
      <c r="E14" s="120"/>
      <c r="F14" s="23">
        <f>E12-F13</f>
        <v>9586</v>
      </c>
      <c r="G14" s="18"/>
      <c r="H14" s="75"/>
      <c r="I14" s="180"/>
      <c r="J14" s="2"/>
    </row>
    <row r="15" spans="1:16" ht="30" customHeight="1" x14ac:dyDescent="0.25">
      <c r="A15" s="141"/>
      <c r="B15" s="119" t="s">
        <v>6</v>
      </c>
      <c r="C15" s="119"/>
      <c r="D15" s="119"/>
      <c r="E15" s="120"/>
      <c r="F15" s="24">
        <f>F14/E12</f>
        <v>0.4793</v>
      </c>
      <c r="G15" s="25"/>
      <c r="H15" s="75"/>
      <c r="I15" s="180"/>
      <c r="J15" s="2"/>
    </row>
    <row r="16" spans="1:16" ht="30" customHeight="1" x14ac:dyDescent="0.25">
      <c r="A16" s="142"/>
      <c r="B16" s="119" t="s">
        <v>25</v>
      </c>
      <c r="C16" s="119"/>
      <c r="D16" s="119"/>
      <c r="E16" s="119"/>
      <c r="F16" s="23">
        <f>F13*3</f>
        <v>31242</v>
      </c>
      <c r="G16" s="25"/>
      <c r="H16" s="75"/>
      <c r="I16" s="180"/>
      <c r="J16" s="2"/>
    </row>
    <row r="17" spans="1:10" ht="38.450000000000003" customHeight="1" x14ac:dyDescent="0.25">
      <c r="A17" s="121" t="s">
        <v>10</v>
      </c>
      <c r="B17" s="122"/>
      <c r="C17" s="122"/>
      <c r="D17" s="122"/>
      <c r="E17" s="122"/>
      <c r="F17" s="122"/>
      <c r="G17" s="122"/>
      <c r="H17" s="5"/>
      <c r="I17" s="180"/>
      <c r="J17" s="2"/>
    </row>
    <row r="18" spans="1:10" ht="16.5" thickBot="1" x14ac:dyDescent="0.3">
      <c r="A18" s="143"/>
      <c r="B18" s="144"/>
      <c r="C18" s="144"/>
      <c r="D18" s="144"/>
      <c r="E18" s="144"/>
      <c r="F18" s="145"/>
      <c r="G18" s="67" t="s">
        <v>0</v>
      </c>
      <c r="H18" s="7"/>
      <c r="I18" s="181"/>
      <c r="J18" s="2"/>
    </row>
  </sheetData>
  <mergeCells count="22">
    <mergeCell ref="J11:O11"/>
    <mergeCell ref="A2:H2"/>
    <mergeCell ref="J3:O3"/>
    <mergeCell ref="J8:O8"/>
    <mergeCell ref="J9:N9"/>
    <mergeCell ref="J10:N10"/>
    <mergeCell ref="J1:O1"/>
    <mergeCell ref="A1:H1"/>
    <mergeCell ref="I1:I18"/>
    <mergeCell ref="J2:O2"/>
    <mergeCell ref="A18:F18"/>
    <mergeCell ref="A4:A16"/>
    <mergeCell ref="B13:E13"/>
    <mergeCell ref="B14:E14"/>
    <mergeCell ref="B15:E15"/>
    <mergeCell ref="B16:E16"/>
    <mergeCell ref="A17:G17"/>
    <mergeCell ref="B12:D12"/>
    <mergeCell ref="A3:H3"/>
    <mergeCell ref="D9:E9"/>
    <mergeCell ref="D10:E10"/>
    <mergeCell ref="D11:E1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C6" sqref="C6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3.5703125" style="1" customWidth="1"/>
    <col min="10" max="10" width="20.42578125" style="1" customWidth="1"/>
    <col min="11" max="12" width="11.28515625" style="1" customWidth="1"/>
    <col min="13" max="13" width="15.85546875" style="1" customWidth="1"/>
    <col min="14" max="14" width="11.28515625" style="1" customWidth="1"/>
    <col min="15" max="15" width="18.710937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08" t="s">
        <v>64</v>
      </c>
      <c r="K1" s="109"/>
      <c r="L1" s="109"/>
      <c r="M1" s="109"/>
      <c r="N1" s="109"/>
      <c r="O1" s="110"/>
    </row>
    <row r="2" spans="1:16" ht="30" customHeight="1" x14ac:dyDescent="0.25">
      <c r="A2" s="162" t="s">
        <v>5</v>
      </c>
      <c r="B2" s="163"/>
      <c r="C2" s="163"/>
      <c r="D2" s="163"/>
      <c r="E2" s="163"/>
      <c r="F2" s="163"/>
      <c r="G2" s="163"/>
      <c r="H2" s="112"/>
      <c r="I2" s="114"/>
      <c r="J2" s="105" t="s">
        <v>5</v>
      </c>
      <c r="K2" s="106"/>
      <c r="L2" s="106"/>
      <c r="M2" s="106"/>
      <c r="N2" s="106"/>
      <c r="O2" s="107"/>
    </row>
    <row r="3" spans="1:16" ht="69" customHeight="1" x14ac:dyDescent="0.25">
      <c r="A3" s="123" t="s">
        <v>47</v>
      </c>
      <c r="B3" s="124"/>
      <c r="C3" s="124"/>
      <c r="D3" s="124"/>
      <c r="E3" s="124"/>
      <c r="F3" s="124"/>
      <c r="G3" s="124"/>
      <c r="H3" s="125"/>
      <c r="I3" s="114"/>
      <c r="J3" s="148" t="s">
        <v>65</v>
      </c>
      <c r="K3" s="100"/>
      <c r="L3" s="100"/>
      <c r="M3" s="100"/>
      <c r="N3" s="100"/>
      <c r="O3" s="130"/>
      <c r="P3" s="4"/>
    </row>
    <row r="4" spans="1:16" ht="90" x14ac:dyDescent="0.25">
      <c r="A4" s="63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8" t="s">
        <v>68</v>
      </c>
      <c r="K4" s="9" t="s">
        <v>55</v>
      </c>
      <c r="L4" s="9" t="s">
        <v>56</v>
      </c>
      <c r="M4" s="9" t="s">
        <v>67</v>
      </c>
      <c r="N4" s="9" t="s">
        <v>58</v>
      </c>
      <c r="O4" s="69" t="s">
        <v>59</v>
      </c>
    </row>
    <row r="5" spans="1:16" ht="81.599999999999994" customHeight="1" x14ac:dyDescent="0.25">
      <c r="A5" s="64"/>
      <c r="B5" s="12" t="s">
        <v>16</v>
      </c>
      <c r="C5" s="14">
        <v>1041.4000000000001</v>
      </c>
      <c r="D5" s="15">
        <v>0</v>
      </c>
      <c r="E5" s="16">
        <f>C5*D5</f>
        <v>0</v>
      </c>
      <c r="F5" s="17">
        <f>C5-E5</f>
        <v>1041.4000000000001</v>
      </c>
      <c r="G5" s="18"/>
      <c r="H5" s="74"/>
      <c r="I5" s="114"/>
      <c r="J5" s="70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64"/>
      <c r="B6" s="12" t="s">
        <v>17</v>
      </c>
      <c r="C6" s="14">
        <v>0</v>
      </c>
      <c r="D6" s="15">
        <v>0</v>
      </c>
      <c r="E6" s="16">
        <f>C6*D6</f>
        <v>0</v>
      </c>
      <c r="F6" s="17">
        <f>C6-E6</f>
        <v>0</v>
      </c>
      <c r="G6" s="18"/>
      <c r="H6" s="74"/>
      <c r="I6" s="114"/>
      <c r="J6" s="70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64"/>
      <c r="B7" s="12" t="s">
        <v>18</v>
      </c>
      <c r="C7" s="14">
        <v>0</v>
      </c>
      <c r="D7" s="15">
        <v>0</v>
      </c>
      <c r="E7" s="16">
        <f t="shared" ref="E7:E8" si="0">C7*D7</f>
        <v>0</v>
      </c>
      <c r="F7" s="17">
        <f t="shared" ref="F7" si="1">C7-E7</f>
        <v>0</v>
      </c>
      <c r="G7" s="18"/>
      <c r="H7" s="74"/>
      <c r="I7" s="114"/>
      <c r="J7" s="70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64"/>
      <c r="B8" s="12" t="s">
        <v>19</v>
      </c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14"/>
      <c r="J8" s="149"/>
      <c r="K8" s="131"/>
      <c r="L8" s="131"/>
      <c r="M8" s="131"/>
      <c r="N8" s="131"/>
      <c r="O8" s="132"/>
    </row>
    <row r="9" spans="1:16" ht="47.25" customHeight="1" x14ac:dyDescent="0.25">
      <c r="A9" s="64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50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64"/>
      <c r="B10" s="12" t="s">
        <v>44</v>
      </c>
      <c r="C10" s="21">
        <v>20</v>
      </c>
      <c r="D10" s="127">
        <v>0</v>
      </c>
      <c r="E10" s="127"/>
      <c r="F10" s="17">
        <f>C10*D10</f>
        <v>0</v>
      </c>
      <c r="G10" s="18"/>
      <c r="H10" s="74"/>
      <c r="I10" s="114"/>
      <c r="J10" s="150" t="s">
        <v>62</v>
      </c>
      <c r="K10" s="133"/>
      <c r="L10" s="133"/>
      <c r="M10" s="133"/>
      <c r="N10" s="133"/>
      <c r="O10" s="72">
        <f>O9*3</f>
        <v>0</v>
      </c>
    </row>
    <row r="11" spans="1:16" ht="93" customHeight="1" thickBot="1" x14ac:dyDescent="0.3">
      <c r="A11" s="64"/>
      <c r="B11" s="12" t="s">
        <v>45</v>
      </c>
      <c r="C11" s="21">
        <v>7</v>
      </c>
      <c r="D11" s="127">
        <v>0</v>
      </c>
      <c r="E11" s="127"/>
      <c r="F11" s="17">
        <f>C11*D11</f>
        <v>0</v>
      </c>
      <c r="G11" s="18"/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64"/>
      <c r="B12" s="128" t="s">
        <v>21</v>
      </c>
      <c r="C12" s="124"/>
      <c r="D12" s="124"/>
      <c r="E12" s="22">
        <v>2000</v>
      </c>
      <c r="F12" s="20" t="s">
        <v>8</v>
      </c>
      <c r="G12" s="13" t="s">
        <v>9</v>
      </c>
      <c r="H12" s="74"/>
      <c r="I12" s="114"/>
      <c r="J12" s="2"/>
    </row>
    <row r="13" spans="1:16" ht="30" customHeight="1" x14ac:dyDescent="0.25">
      <c r="A13" s="65"/>
      <c r="B13" s="119" t="s">
        <v>24</v>
      </c>
      <c r="C13" s="119"/>
      <c r="D13" s="119"/>
      <c r="E13" s="119"/>
      <c r="F13" s="23">
        <f>SUM(F5:F11)</f>
        <v>1041.4000000000001</v>
      </c>
      <c r="G13" s="18"/>
      <c r="H13" s="75"/>
      <c r="I13" s="114"/>
      <c r="J13" s="2"/>
    </row>
    <row r="14" spans="1:16" ht="30" customHeight="1" x14ac:dyDescent="0.25">
      <c r="A14" s="65"/>
      <c r="B14" s="119" t="s">
        <v>7</v>
      </c>
      <c r="C14" s="119"/>
      <c r="D14" s="119"/>
      <c r="E14" s="120"/>
      <c r="F14" s="23">
        <f>E12-F13</f>
        <v>958.59999999999991</v>
      </c>
      <c r="G14" s="18"/>
      <c r="H14" s="75"/>
      <c r="I14" s="114"/>
      <c r="J14" s="2"/>
    </row>
    <row r="15" spans="1:16" ht="30" customHeight="1" x14ac:dyDescent="0.25">
      <c r="A15" s="65"/>
      <c r="B15" s="119" t="s">
        <v>6</v>
      </c>
      <c r="C15" s="119"/>
      <c r="D15" s="119"/>
      <c r="E15" s="120"/>
      <c r="F15" s="24">
        <f>F14/E12</f>
        <v>0.47929999999999995</v>
      </c>
      <c r="G15" s="25"/>
      <c r="H15" s="75"/>
      <c r="I15" s="114"/>
      <c r="J15" s="2"/>
    </row>
    <row r="16" spans="1:16" ht="30" customHeight="1" x14ac:dyDescent="0.25">
      <c r="A16" s="65"/>
      <c r="B16" s="119" t="s">
        <v>25</v>
      </c>
      <c r="C16" s="119"/>
      <c r="D16" s="119"/>
      <c r="E16" s="119"/>
      <c r="F16" s="23">
        <f>F13*3</f>
        <v>3124.2000000000003</v>
      </c>
      <c r="G16" s="25"/>
      <c r="H16" s="75"/>
      <c r="I16" s="114"/>
      <c r="J16" s="2"/>
    </row>
    <row r="17" spans="1:10" ht="38.450000000000003" customHeight="1" thickBot="1" x14ac:dyDescent="0.3">
      <c r="A17" s="152" t="s">
        <v>10</v>
      </c>
      <c r="B17" s="153"/>
      <c r="C17" s="153"/>
      <c r="D17" s="153"/>
      <c r="E17" s="153"/>
      <c r="F17" s="153"/>
      <c r="G17" s="153"/>
      <c r="H17" s="80"/>
      <c r="I17" s="114"/>
      <c r="J17" s="2"/>
    </row>
    <row r="18" spans="1:10" ht="16.5" thickBot="1" x14ac:dyDescent="0.3">
      <c r="A18" s="146"/>
      <c r="B18" s="147"/>
      <c r="C18" s="147"/>
      <c r="D18" s="147"/>
      <c r="E18" s="147"/>
      <c r="F18" s="188"/>
      <c r="G18" s="78" t="s">
        <v>0</v>
      </c>
      <c r="H18" s="79"/>
      <c r="I18" s="187"/>
      <c r="J18" s="2"/>
    </row>
  </sheetData>
  <mergeCells count="21">
    <mergeCell ref="A2:H2"/>
    <mergeCell ref="J2:O2"/>
    <mergeCell ref="A1:H1"/>
    <mergeCell ref="J1:O1"/>
    <mergeCell ref="I1:I18"/>
    <mergeCell ref="A18:F18"/>
    <mergeCell ref="B13:E13"/>
    <mergeCell ref="B14:E14"/>
    <mergeCell ref="B15:E15"/>
    <mergeCell ref="B16:E16"/>
    <mergeCell ref="A17:G17"/>
    <mergeCell ref="B12:D12"/>
    <mergeCell ref="A3:H3"/>
    <mergeCell ref="D9:E9"/>
    <mergeCell ref="D10:E10"/>
    <mergeCell ref="D11:E11"/>
    <mergeCell ref="J3:O3"/>
    <mergeCell ref="J8:O8"/>
    <mergeCell ref="J9:N9"/>
    <mergeCell ref="J10:N10"/>
    <mergeCell ref="J11:O1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C10" sqref="C10:C11"/>
    </sheetView>
  </sheetViews>
  <sheetFormatPr defaultColWidth="8.7109375" defaultRowHeight="15" x14ac:dyDescent="0.25"/>
  <cols>
    <col min="1" max="1" width="3.5703125" style="31" customWidth="1"/>
    <col min="2" max="2" width="46.42578125" style="31" customWidth="1"/>
    <col min="3" max="3" width="32.7109375" style="31" customWidth="1"/>
    <col min="4" max="4" width="20.42578125" style="31" customWidth="1"/>
    <col min="5" max="5" width="25.140625" style="31" bestFit="1" customWidth="1"/>
    <col min="6" max="6" width="18.7109375" style="31" customWidth="1"/>
    <col min="7" max="7" width="21.140625" style="31" customWidth="1"/>
    <col min="8" max="8" width="14.28515625" style="31" customWidth="1"/>
    <col min="9" max="9" width="6.28515625" style="31" customWidth="1"/>
    <col min="10" max="10" width="19.85546875" style="31" customWidth="1"/>
    <col min="11" max="11" width="8.7109375" style="31"/>
    <col min="12" max="12" width="13.42578125" style="31" customWidth="1"/>
    <col min="13" max="13" width="14.28515625" style="31" customWidth="1"/>
    <col min="14" max="14" width="11.85546875" style="31" customWidth="1"/>
    <col min="15" max="15" width="13" style="31" customWidth="1"/>
    <col min="16" max="16384" width="8.7109375" style="31"/>
  </cols>
  <sheetData>
    <row r="1" spans="1:16" x14ac:dyDescent="0.25">
      <c r="A1" s="199" t="s">
        <v>63</v>
      </c>
      <c r="B1" s="200"/>
      <c r="C1" s="200"/>
      <c r="D1" s="200"/>
      <c r="E1" s="200"/>
      <c r="F1" s="200"/>
      <c r="G1" s="200"/>
      <c r="H1" s="201"/>
      <c r="I1" s="204"/>
      <c r="J1" s="202" t="s">
        <v>64</v>
      </c>
      <c r="K1" s="200"/>
      <c r="L1" s="200"/>
      <c r="M1" s="200"/>
      <c r="N1" s="200"/>
      <c r="O1" s="201"/>
    </row>
    <row r="2" spans="1:16" ht="24" customHeight="1" x14ac:dyDescent="0.25">
      <c r="A2" s="196" t="s">
        <v>5</v>
      </c>
      <c r="B2" s="197"/>
      <c r="C2" s="197"/>
      <c r="D2" s="197"/>
      <c r="E2" s="197"/>
      <c r="F2" s="197"/>
      <c r="G2" s="197"/>
      <c r="H2" s="198"/>
      <c r="I2" s="205"/>
      <c r="J2" s="203" t="s">
        <v>5</v>
      </c>
      <c r="K2" s="197"/>
      <c r="L2" s="197"/>
      <c r="M2" s="197"/>
      <c r="N2" s="197"/>
      <c r="O2" s="198"/>
    </row>
    <row r="3" spans="1:16" ht="46.5" customHeight="1" x14ac:dyDescent="0.25">
      <c r="A3" s="219" t="s">
        <v>48</v>
      </c>
      <c r="B3" s="218"/>
      <c r="C3" s="218"/>
      <c r="D3" s="218"/>
      <c r="E3" s="218"/>
      <c r="F3" s="218"/>
      <c r="G3" s="218"/>
      <c r="H3" s="220"/>
      <c r="I3" s="205"/>
      <c r="J3" s="189" t="s">
        <v>65</v>
      </c>
      <c r="K3" s="190"/>
      <c r="L3" s="190"/>
      <c r="M3" s="190"/>
      <c r="N3" s="190"/>
      <c r="O3" s="191"/>
      <c r="P3" s="33"/>
    </row>
    <row r="4" spans="1:16" ht="90" x14ac:dyDescent="0.25">
      <c r="A4" s="207"/>
      <c r="B4" s="34" t="s">
        <v>4</v>
      </c>
      <c r="C4" s="34" t="s">
        <v>11</v>
      </c>
      <c r="D4" s="35" t="s">
        <v>14</v>
      </c>
      <c r="E4" s="36" t="s">
        <v>13</v>
      </c>
      <c r="F4" s="37" t="s">
        <v>2</v>
      </c>
      <c r="G4" s="37" t="s">
        <v>3</v>
      </c>
      <c r="H4" s="50" t="s">
        <v>1</v>
      </c>
      <c r="I4" s="205"/>
      <c r="J4" s="7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57" t="s">
        <v>59</v>
      </c>
    </row>
    <row r="5" spans="1:16" ht="81.599999999999994" customHeight="1" x14ac:dyDescent="0.25">
      <c r="A5" s="208"/>
      <c r="B5" s="36" t="s">
        <v>69</v>
      </c>
      <c r="C5" s="38">
        <v>4000</v>
      </c>
      <c r="D5" s="39">
        <v>0</v>
      </c>
      <c r="E5" s="40">
        <f>C5*D5</f>
        <v>0</v>
      </c>
      <c r="F5" s="41">
        <f>C5-E5</f>
        <v>4000</v>
      </c>
      <c r="G5" s="42"/>
      <c r="H5" s="51"/>
      <c r="I5" s="205"/>
      <c r="J5" s="77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208"/>
      <c r="B6" s="36" t="s">
        <v>70</v>
      </c>
      <c r="C6" s="38">
        <v>500</v>
      </c>
      <c r="D6" s="39">
        <v>0</v>
      </c>
      <c r="E6" s="40">
        <f>C6*D6</f>
        <v>0</v>
      </c>
      <c r="F6" s="41">
        <f>C6-E6</f>
        <v>500</v>
      </c>
      <c r="G6" s="42"/>
      <c r="H6" s="51"/>
      <c r="I6" s="205"/>
      <c r="J6" s="77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208"/>
      <c r="B7" s="36" t="s">
        <v>71</v>
      </c>
      <c r="C7" s="38">
        <v>500</v>
      </c>
      <c r="D7" s="39">
        <v>0</v>
      </c>
      <c r="E7" s="40">
        <f t="shared" ref="E7:E8" si="0">C7*D7</f>
        <v>0</v>
      </c>
      <c r="F7" s="41">
        <f t="shared" ref="F7" si="1">C7-E7</f>
        <v>500</v>
      </c>
      <c r="G7" s="42"/>
      <c r="H7" s="51"/>
      <c r="I7" s="205"/>
      <c r="J7" s="77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208"/>
      <c r="B8" s="36" t="s">
        <v>72</v>
      </c>
      <c r="C8" s="38">
        <v>207</v>
      </c>
      <c r="D8" s="39">
        <v>0</v>
      </c>
      <c r="E8" s="40">
        <f t="shared" si="0"/>
        <v>0</v>
      </c>
      <c r="F8" s="41">
        <f>C8-E8</f>
        <v>207</v>
      </c>
      <c r="G8" s="42"/>
      <c r="H8" s="51"/>
      <c r="I8" s="205"/>
      <c r="J8" s="192"/>
      <c r="K8" s="193"/>
      <c r="L8" s="193"/>
      <c r="M8" s="193"/>
      <c r="N8" s="193"/>
      <c r="O8" s="194"/>
    </row>
    <row r="9" spans="1:16" ht="47.25" customHeight="1" x14ac:dyDescent="0.25">
      <c r="A9" s="208"/>
      <c r="B9" s="43"/>
      <c r="C9" s="40"/>
      <c r="D9" s="221" t="s">
        <v>15</v>
      </c>
      <c r="E9" s="221"/>
      <c r="F9" s="44" t="s">
        <v>2</v>
      </c>
      <c r="G9" s="37" t="s">
        <v>3</v>
      </c>
      <c r="H9" s="50" t="s">
        <v>1</v>
      </c>
      <c r="I9" s="205"/>
      <c r="J9" s="195" t="s">
        <v>61</v>
      </c>
      <c r="K9" s="186"/>
      <c r="L9" s="186"/>
      <c r="M9" s="186"/>
      <c r="N9" s="186"/>
      <c r="O9" s="60">
        <f>SUM(O5:O6:O7)</f>
        <v>0</v>
      </c>
    </row>
    <row r="10" spans="1:16" ht="93" customHeight="1" x14ac:dyDescent="0.25">
      <c r="A10" s="208"/>
      <c r="B10" s="36" t="s">
        <v>44</v>
      </c>
      <c r="C10" s="45">
        <v>100</v>
      </c>
      <c r="D10" s="222">
        <v>0</v>
      </c>
      <c r="E10" s="222"/>
      <c r="F10" s="41">
        <f>C10*D10</f>
        <v>0</v>
      </c>
      <c r="G10" s="42"/>
      <c r="H10" s="51"/>
      <c r="I10" s="205"/>
      <c r="J10" s="195" t="s">
        <v>62</v>
      </c>
      <c r="K10" s="186"/>
      <c r="L10" s="186"/>
      <c r="M10" s="186"/>
      <c r="N10" s="186"/>
      <c r="O10" s="60">
        <f>O9*3</f>
        <v>0</v>
      </c>
    </row>
    <row r="11" spans="1:16" ht="93" customHeight="1" thickBot="1" x14ac:dyDescent="0.3">
      <c r="A11" s="208"/>
      <c r="B11" s="36" t="s">
        <v>45</v>
      </c>
      <c r="C11" s="45">
        <v>36</v>
      </c>
      <c r="D11" s="222">
        <v>0</v>
      </c>
      <c r="E11" s="222"/>
      <c r="F11" s="41">
        <f>C11*D11</f>
        <v>0</v>
      </c>
      <c r="G11" s="42"/>
      <c r="H11" s="51"/>
      <c r="I11" s="205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208"/>
      <c r="B12" s="217" t="s">
        <v>21</v>
      </c>
      <c r="C12" s="218"/>
      <c r="D12" s="218"/>
      <c r="E12" s="46">
        <v>10000</v>
      </c>
      <c r="F12" s="44" t="s">
        <v>8</v>
      </c>
      <c r="G12" s="37" t="s">
        <v>9</v>
      </c>
      <c r="H12" s="51"/>
      <c r="I12" s="205"/>
      <c r="J12" s="32"/>
    </row>
    <row r="13" spans="1:16" ht="30" customHeight="1" x14ac:dyDescent="0.25">
      <c r="A13" s="208"/>
      <c r="B13" s="213" t="s">
        <v>24</v>
      </c>
      <c r="C13" s="213"/>
      <c r="D13" s="213"/>
      <c r="E13" s="213"/>
      <c r="F13" s="47">
        <f>SUM(F5:F11)</f>
        <v>5207</v>
      </c>
      <c r="G13" s="42"/>
      <c r="H13" s="52"/>
      <c r="I13" s="205"/>
      <c r="J13" s="32"/>
    </row>
    <row r="14" spans="1:16" ht="30" customHeight="1" x14ac:dyDescent="0.25">
      <c r="A14" s="208"/>
      <c r="B14" s="213" t="s">
        <v>7</v>
      </c>
      <c r="C14" s="213"/>
      <c r="D14" s="213"/>
      <c r="E14" s="214"/>
      <c r="F14" s="47">
        <f>E12-F13</f>
        <v>4793</v>
      </c>
      <c r="G14" s="42"/>
      <c r="H14" s="52"/>
      <c r="I14" s="205"/>
      <c r="J14" s="32"/>
    </row>
    <row r="15" spans="1:16" ht="30" customHeight="1" x14ac:dyDescent="0.25">
      <c r="A15" s="208"/>
      <c r="B15" s="213" t="s">
        <v>6</v>
      </c>
      <c r="C15" s="213"/>
      <c r="D15" s="213"/>
      <c r="E15" s="214"/>
      <c r="F15" s="48">
        <f>F14/E12</f>
        <v>0.4793</v>
      </c>
      <c r="G15" s="49"/>
      <c r="H15" s="52"/>
      <c r="I15" s="205"/>
      <c r="J15" s="32"/>
    </row>
    <row r="16" spans="1:16" ht="30" customHeight="1" x14ac:dyDescent="0.25">
      <c r="A16" s="209"/>
      <c r="B16" s="213" t="s">
        <v>25</v>
      </c>
      <c r="C16" s="213"/>
      <c r="D16" s="213"/>
      <c r="E16" s="213"/>
      <c r="F16" s="47">
        <f>F13*3</f>
        <v>15621</v>
      </c>
      <c r="G16" s="49"/>
      <c r="H16" s="52"/>
      <c r="I16" s="205"/>
      <c r="J16" s="32"/>
    </row>
    <row r="17" spans="1:10" ht="38.450000000000003" customHeight="1" x14ac:dyDescent="0.25">
      <c r="A17" s="215" t="s">
        <v>73</v>
      </c>
      <c r="B17" s="216"/>
      <c r="C17" s="216"/>
      <c r="D17" s="216"/>
      <c r="E17" s="216"/>
      <c r="F17" s="216"/>
      <c r="G17" s="216"/>
      <c r="H17" s="53"/>
      <c r="I17" s="205"/>
      <c r="J17" s="32"/>
    </row>
    <row r="18" spans="1:10" ht="16.5" thickBot="1" x14ac:dyDescent="0.3">
      <c r="A18" s="210"/>
      <c r="B18" s="211"/>
      <c r="C18" s="211"/>
      <c r="D18" s="211"/>
      <c r="E18" s="211"/>
      <c r="F18" s="212"/>
      <c r="G18" s="54" t="s">
        <v>0</v>
      </c>
      <c r="H18" s="55"/>
      <c r="I18" s="206"/>
      <c r="J18" s="32"/>
    </row>
  </sheetData>
  <mergeCells count="22">
    <mergeCell ref="D11:E11"/>
    <mergeCell ref="A2:H2"/>
    <mergeCell ref="A1:H1"/>
    <mergeCell ref="J1:O1"/>
    <mergeCell ref="J2:O2"/>
    <mergeCell ref="I1:I18"/>
    <mergeCell ref="A4:A16"/>
    <mergeCell ref="A18:F18"/>
    <mergeCell ref="B13:E13"/>
    <mergeCell ref="B14:E14"/>
    <mergeCell ref="B15:E15"/>
    <mergeCell ref="B16:E16"/>
    <mergeCell ref="A17:G17"/>
    <mergeCell ref="B12:D12"/>
    <mergeCell ref="A3:H3"/>
    <mergeCell ref="D9:E9"/>
    <mergeCell ref="D10:E10"/>
    <mergeCell ref="J3:O3"/>
    <mergeCell ref="J8:O8"/>
    <mergeCell ref="J9:N9"/>
    <mergeCell ref="J10:N10"/>
    <mergeCell ref="J11:O1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C10" sqref="C10:C11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5.28515625" style="1" customWidth="1"/>
    <col min="10" max="10" width="21" style="1" customWidth="1"/>
    <col min="11" max="11" width="9.42578125" style="1" customWidth="1"/>
    <col min="12" max="12" width="13.28515625" style="1" customWidth="1"/>
    <col min="13" max="13" width="15" style="1" customWidth="1"/>
    <col min="14" max="14" width="11.42578125" style="1" customWidth="1"/>
    <col min="15" max="15" width="15.2851562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7"/>
      <c r="J1" s="202" t="s">
        <v>64</v>
      </c>
      <c r="K1" s="200"/>
      <c r="L1" s="200"/>
      <c r="M1" s="200"/>
      <c r="N1" s="200"/>
      <c r="O1" s="201"/>
    </row>
    <row r="2" spans="1:16" ht="30.7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203" t="s">
        <v>5</v>
      </c>
      <c r="K2" s="197"/>
      <c r="L2" s="197"/>
      <c r="M2" s="197"/>
      <c r="N2" s="197"/>
      <c r="O2" s="198"/>
    </row>
    <row r="3" spans="1:16" ht="45" customHeight="1" x14ac:dyDescent="0.25">
      <c r="A3" s="123" t="s">
        <v>49</v>
      </c>
      <c r="B3" s="124"/>
      <c r="C3" s="124"/>
      <c r="D3" s="124"/>
      <c r="E3" s="124"/>
      <c r="F3" s="124"/>
      <c r="G3" s="124"/>
      <c r="H3" s="125"/>
      <c r="I3" s="138"/>
      <c r="J3" s="189" t="s">
        <v>65</v>
      </c>
      <c r="K3" s="190"/>
      <c r="L3" s="190"/>
      <c r="M3" s="190"/>
      <c r="N3" s="190"/>
      <c r="O3" s="191"/>
      <c r="P3" s="4"/>
    </row>
    <row r="4" spans="1:16" ht="90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7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57" t="s">
        <v>59</v>
      </c>
    </row>
    <row r="5" spans="1:16" ht="81.599999999999994" customHeight="1" x14ac:dyDescent="0.25">
      <c r="A5" s="141"/>
      <c r="B5" s="12" t="s">
        <v>16</v>
      </c>
      <c r="C5" s="38">
        <v>4000</v>
      </c>
      <c r="D5" s="15">
        <v>0</v>
      </c>
      <c r="E5" s="16">
        <f>C5*D5</f>
        <v>0</v>
      </c>
      <c r="F5" s="17">
        <f>C5-E5</f>
        <v>4000</v>
      </c>
      <c r="G5" s="18"/>
      <c r="H5" s="74"/>
      <c r="I5" s="138"/>
      <c r="J5" s="77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141"/>
      <c r="B6" s="12" t="s">
        <v>17</v>
      </c>
      <c r="C6" s="38">
        <v>500</v>
      </c>
      <c r="D6" s="15">
        <v>0</v>
      </c>
      <c r="E6" s="16">
        <f>C6*D6</f>
        <v>0</v>
      </c>
      <c r="F6" s="17">
        <f>C6-E6</f>
        <v>500</v>
      </c>
      <c r="G6" s="18"/>
      <c r="H6" s="74"/>
      <c r="I6" s="138"/>
      <c r="J6" s="77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141"/>
      <c r="B7" s="12" t="s">
        <v>18</v>
      </c>
      <c r="C7" s="38">
        <v>500</v>
      </c>
      <c r="D7" s="15">
        <v>0</v>
      </c>
      <c r="E7" s="16">
        <f t="shared" ref="E7:E8" si="0">C7*D7</f>
        <v>0</v>
      </c>
      <c r="F7" s="17">
        <f t="shared" ref="F7" si="1">C7-E7</f>
        <v>500</v>
      </c>
      <c r="G7" s="18"/>
      <c r="H7" s="74"/>
      <c r="I7" s="138"/>
      <c r="J7" s="77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141"/>
      <c r="B8" s="12" t="s">
        <v>19</v>
      </c>
      <c r="C8" s="38">
        <v>207</v>
      </c>
      <c r="D8" s="15">
        <v>0</v>
      </c>
      <c r="E8" s="16">
        <f t="shared" si="0"/>
        <v>0</v>
      </c>
      <c r="F8" s="17">
        <f>C8-E8</f>
        <v>207</v>
      </c>
      <c r="G8" s="18"/>
      <c r="H8" s="74"/>
      <c r="I8" s="138"/>
      <c r="J8" s="192"/>
      <c r="K8" s="193"/>
      <c r="L8" s="193"/>
      <c r="M8" s="193"/>
      <c r="N8" s="193"/>
      <c r="O8" s="194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223" t="s">
        <v>61</v>
      </c>
      <c r="K9" s="224"/>
      <c r="L9" s="224"/>
      <c r="M9" s="224"/>
      <c r="N9" s="224"/>
      <c r="O9" s="60">
        <f>SUM(O5:O6:O7)</f>
        <v>0</v>
      </c>
    </row>
    <row r="10" spans="1:16" ht="93" customHeight="1" x14ac:dyDescent="0.25">
      <c r="A10" s="141"/>
      <c r="B10" s="12" t="s">
        <v>44</v>
      </c>
      <c r="C10" s="45">
        <v>100</v>
      </c>
      <c r="D10" s="127">
        <v>0</v>
      </c>
      <c r="E10" s="127"/>
      <c r="F10" s="17">
        <f>C10*D10</f>
        <v>0</v>
      </c>
      <c r="G10" s="18"/>
      <c r="H10" s="74"/>
      <c r="I10" s="138"/>
      <c r="J10" s="223" t="s">
        <v>62</v>
      </c>
      <c r="K10" s="224"/>
      <c r="L10" s="224"/>
      <c r="M10" s="224"/>
      <c r="N10" s="224"/>
      <c r="O10" s="60">
        <f>O9*3</f>
        <v>0</v>
      </c>
    </row>
    <row r="11" spans="1:16" ht="93" customHeight="1" thickBot="1" x14ac:dyDescent="0.3">
      <c r="A11" s="141"/>
      <c r="B11" s="12" t="s">
        <v>45</v>
      </c>
      <c r="C11" s="45">
        <v>36</v>
      </c>
      <c r="D11" s="127">
        <v>0</v>
      </c>
      <c r="E11" s="127"/>
      <c r="F11" s="17">
        <f>C11*D11</f>
        <v>0</v>
      </c>
      <c r="G11" s="18"/>
      <c r="H11" s="74"/>
      <c r="I11" s="138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141"/>
      <c r="B12" s="128" t="s">
        <v>21</v>
      </c>
      <c r="C12" s="124"/>
      <c r="D12" s="124"/>
      <c r="E12" s="22">
        <v>10000</v>
      </c>
      <c r="F12" s="20" t="s">
        <v>8</v>
      </c>
      <c r="G12" s="13" t="s">
        <v>9</v>
      </c>
      <c r="H12" s="74"/>
      <c r="I12" s="138"/>
      <c r="J12" s="2"/>
    </row>
    <row r="13" spans="1:16" ht="30" customHeight="1" x14ac:dyDescent="0.25">
      <c r="A13" s="141"/>
      <c r="B13" s="119" t="s">
        <v>24</v>
      </c>
      <c r="C13" s="119"/>
      <c r="D13" s="119"/>
      <c r="E13" s="119"/>
      <c r="F13" s="23">
        <f>SUM(F5:F11)</f>
        <v>5207</v>
      </c>
      <c r="G13" s="18"/>
      <c r="H13" s="75"/>
      <c r="I13" s="138"/>
      <c r="J13" s="2"/>
    </row>
    <row r="14" spans="1:16" ht="30" customHeight="1" x14ac:dyDescent="0.25">
      <c r="A14" s="141"/>
      <c r="B14" s="119" t="s">
        <v>7</v>
      </c>
      <c r="C14" s="119"/>
      <c r="D14" s="119"/>
      <c r="E14" s="120"/>
      <c r="F14" s="23">
        <f>E12-F13</f>
        <v>4793</v>
      </c>
      <c r="G14" s="18"/>
      <c r="H14" s="75"/>
      <c r="I14" s="138"/>
      <c r="J14" s="2"/>
    </row>
    <row r="15" spans="1:16" ht="30" customHeight="1" x14ac:dyDescent="0.25">
      <c r="A15" s="141"/>
      <c r="B15" s="119" t="s">
        <v>6</v>
      </c>
      <c r="C15" s="119"/>
      <c r="D15" s="119"/>
      <c r="E15" s="120"/>
      <c r="F15" s="24">
        <f>F14/E12</f>
        <v>0.4793</v>
      </c>
      <c r="G15" s="25"/>
      <c r="H15" s="75"/>
      <c r="I15" s="138"/>
      <c r="J15" s="2"/>
    </row>
    <row r="16" spans="1:16" ht="30" customHeight="1" x14ac:dyDescent="0.25">
      <c r="A16" s="142"/>
      <c r="B16" s="119" t="s">
        <v>25</v>
      </c>
      <c r="C16" s="119"/>
      <c r="D16" s="119"/>
      <c r="E16" s="119"/>
      <c r="F16" s="23">
        <f>F13*3</f>
        <v>15621</v>
      </c>
      <c r="G16" s="25"/>
      <c r="H16" s="75"/>
      <c r="I16" s="138"/>
      <c r="J16" s="2"/>
    </row>
    <row r="17" spans="1:10" ht="38.450000000000003" customHeight="1" x14ac:dyDescent="0.25">
      <c r="A17" s="121" t="s">
        <v>10</v>
      </c>
      <c r="B17" s="122"/>
      <c r="C17" s="122"/>
      <c r="D17" s="122"/>
      <c r="E17" s="122"/>
      <c r="F17" s="122"/>
      <c r="G17" s="122"/>
      <c r="H17" s="5"/>
      <c r="I17" s="138"/>
      <c r="J17" s="2"/>
    </row>
    <row r="18" spans="1:10" ht="16.5" thickBot="1" x14ac:dyDescent="0.3">
      <c r="A18" s="143"/>
      <c r="B18" s="144"/>
      <c r="C18" s="144"/>
      <c r="D18" s="144"/>
      <c r="E18" s="144"/>
      <c r="F18" s="145"/>
      <c r="G18" s="67" t="s">
        <v>0</v>
      </c>
      <c r="H18" s="7"/>
      <c r="I18" s="139"/>
      <c r="J18" s="2"/>
    </row>
  </sheetData>
  <mergeCells count="22">
    <mergeCell ref="D11:E11"/>
    <mergeCell ref="A2:H2"/>
    <mergeCell ref="A1:H1"/>
    <mergeCell ref="J1:O1"/>
    <mergeCell ref="J2:O2"/>
    <mergeCell ref="I1:I18"/>
    <mergeCell ref="A18:F18"/>
    <mergeCell ref="A4:A16"/>
    <mergeCell ref="B13:E13"/>
    <mergeCell ref="B14:E14"/>
    <mergeCell ref="B15:E15"/>
    <mergeCell ref="B16:E16"/>
    <mergeCell ref="A17:G17"/>
    <mergeCell ref="B12:D12"/>
    <mergeCell ref="A3:H3"/>
    <mergeCell ref="D9:E9"/>
    <mergeCell ref="D10:E10"/>
    <mergeCell ref="J3:O3"/>
    <mergeCell ref="J8:O8"/>
    <mergeCell ref="J9:N9"/>
    <mergeCell ref="J10:N10"/>
    <mergeCell ref="J11:O1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C10" sqref="C10:C11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8.7109375" style="1"/>
    <col min="10" max="10" width="19.42578125" style="1" customWidth="1"/>
    <col min="11" max="11" width="9.85546875" style="1" customWidth="1"/>
    <col min="12" max="14" width="12.140625" style="1" customWidth="1"/>
    <col min="15" max="15" width="15.28515625" style="1" customWidth="1"/>
    <col min="16" max="16384" width="8.7109375" style="1"/>
  </cols>
  <sheetData>
    <row r="1" spans="1:16" ht="24.7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J1" s="199" t="s">
        <v>64</v>
      </c>
      <c r="K1" s="200"/>
      <c r="L1" s="200"/>
      <c r="M1" s="200"/>
      <c r="N1" s="200"/>
      <c r="O1" s="201"/>
    </row>
    <row r="2" spans="1:16" ht="31.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2"/>
      <c r="J2" s="196" t="s">
        <v>5</v>
      </c>
      <c r="K2" s="197"/>
      <c r="L2" s="197"/>
      <c r="M2" s="197"/>
      <c r="N2" s="197"/>
      <c r="O2" s="198"/>
    </row>
    <row r="3" spans="1:16" ht="45" customHeight="1" x14ac:dyDescent="0.25">
      <c r="A3" s="123" t="s">
        <v>50</v>
      </c>
      <c r="B3" s="124"/>
      <c r="C3" s="124"/>
      <c r="D3" s="124"/>
      <c r="E3" s="124"/>
      <c r="F3" s="124"/>
      <c r="G3" s="124"/>
      <c r="H3" s="125"/>
      <c r="I3" s="3"/>
      <c r="J3" s="228" t="s">
        <v>65</v>
      </c>
      <c r="K3" s="190"/>
      <c r="L3" s="190"/>
      <c r="M3" s="190"/>
      <c r="N3" s="190"/>
      <c r="O3" s="191"/>
      <c r="P3" s="4"/>
    </row>
    <row r="4" spans="1:16" ht="120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2"/>
      <c r="J4" s="5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57" t="s">
        <v>59</v>
      </c>
    </row>
    <row r="5" spans="1:16" ht="81.599999999999994" customHeight="1" x14ac:dyDescent="0.25">
      <c r="A5" s="141"/>
      <c r="B5" s="12" t="s">
        <v>16</v>
      </c>
      <c r="C5" s="38">
        <v>4000</v>
      </c>
      <c r="D5" s="15">
        <v>0</v>
      </c>
      <c r="E5" s="16">
        <f>C5*D5</f>
        <v>0</v>
      </c>
      <c r="F5" s="17">
        <f>C5-E5</f>
        <v>4000</v>
      </c>
      <c r="G5" s="18"/>
      <c r="H5" s="74"/>
      <c r="I5" s="2"/>
      <c r="J5" s="58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141"/>
      <c r="B6" s="12" t="s">
        <v>17</v>
      </c>
      <c r="C6" s="38">
        <v>500</v>
      </c>
      <c r="D6" s="15">
        <v>0</v>
      </c>
      <c r="E6" s="16">
        <f>C6*D6</f>
        <v>0</v>
      </c>
      <c r="F6" s="17">
        <f>C6-E6</f>
        <v>500</v>
      </c>
      <c r="G6" s="18"/>
      <c r="H6" s="74"/>
      <c r="I6" s="2"/>
      <c r="J6" s="58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141"/>
      <c r="B7" s="12" t="s">
        <v>18</v>
      </c>
      <c r="C7" s="38">
        <v>500</v>
      </c>
      <c r="D7" s="15">
        <v>0</v>
      </c>
      <c r="E7" s="16">
        <f t="shared" ref="E7:E8" si="0">C7*D7</f>
        <v>0</v>
      </c>
      <c r="F7" s="17">
        <f t="shared" ref="F7" si="1">C7-E7</f>
        <v>500</v>
      </c>
      <c r="G7" s="18"/>
      <c r="H7" s="74"/>
      <c r="I7" s="2"/>
      <c r="J7" s="58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141"/>
      <c r="B8" s="12" t="s">
        <v>19</v>
      </c>
      <c r="C8" s="38">
        <v>207</v>
      </c>
      <c r="D8" s="15">
        <v>0</v>
      </c>
      <c r="E8" s="16">
        <f t="shared" si="0"/>
        <v>0</v>
      </c>
      <c r="F8" s="17">
        <f>C8-E8</f>
        <v>207</v>
      </c>
      <c r="G8" s="18"/>
      <c r="H8" s="74"/>
      <c r="I8" s="2"/>
      <c r="J8" s="229"/>
      <c r="K8" s="193"/>
      <c r="L8" s="193"/>
      <c r="M8" s="193"/>
      <c r="N8" s="193"/>
      <c r="O8" s="194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2"/>
      <c r="J9" s="230" t="s">
        <v>61</v>
      </c>
      <c r="K9" s="224"/>
      <c r="L9" s="224"/>
      <c r="M9" s="224"/>
      <c r="N9" s="224"/>
      <c r="O9" s="60">
        <f>SUM(O5:O6:O7)</f>
        <v>0</v>
      </c>
    </row>
    <row r="10" spans="1:16" ht="93" customHeight="1" x14ac:dyDescent="0.25">
      <c r="A10" s="141"/>
      <c r="B10" s="12" t="s">
        <v>44</v>
      </c>
      <c r="C10" s="45">
        <v>100</v>
      </c>
      <c r="D10" s="127">
        <v>0</v>
      </c>
      <c r="E10" s="127"/>
      <c r="F10" s="17">
        <f>C10*D10</f>
        <v>0</v>
      </c>
      <c r="G10" s="18"/>
      <c r="H10" s="74"/>
      <c r="I10" s="2"/>
      <c r="J10" s="230" t="s">
        <v>62</v>
      </c>
      <c r="K10" s="224"/>
      <c r="L10" s="224"/>
      <c r="M10" s="224"/>
      <c r="N10" s="224"/>
      <c r="O10" s="60">
        <f>O9*3</f>
        <v>0</v>
      </c>
    </row>
    <row r="11" spans="1:16" ht="93" customHeight="1" thickBot="1" x14ac:dyDescent="0.3">
      <c r="A11" s="141"/>
      <c r="B11" s="12" t="s">
        <v>45</v>
      </c>
      <c r="C11" s="45">
        <v>36</v>
      </c>
      <c r="D11" s="127">
        <v>0</v>
      </c>
      <c r="E11" s="127"/>
      <c r="F11" s="17">
        <f>C11*D11</f>
        <v>0</v>
      </c>
      <c r="G11" s="18"/>
      <c r="H11" s="74"/>
      <c r="I11" s="2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141"/>
      <c r="B12" s="128" t="s">
        <v>21</v>
      </c>
      <c r="C12" s="124"/>
      <c r="D12" s="124"/>
      <c r="E12" s="22">
        <v>10000</v>
      </c>
      <c r="F12" s="20" t="s">
        <v>8</v>
      </c>
      <c r="G12" s="13" t="s">
        <v>9</v>
      </c>
      <c r="H12" s="74"/>
      <c r="I12" s="2"/>
      <c r="J12" s="2"/>
    </row>
    <row r="13" spans="1:16" ht="30" customHeight="1" x14ac:dyDescent="0.25">
      <c r="A13" s="141"/>
      <c r="B13" s="119" t="s">
        <v>24</v>
      </c>
      <c r="C13" s="119"/>
      <c r="D13" s="119"/>
      <c r="E13" s="119"/>
      <c r="F13" s="23">
        <f>SUM(F5:F11)</f>
        <v>5207</v>
      </c>
      <c r="G13" s="18"/>
      <c r="H13" s="75"/>
      <c r="I13" s="2"/>
      <c r="J13" s="2"/>
    </row>
    <row r="14" spans="1:16" ht="30" customHeight="1" x14ac:dyDescent="0.25">
      <c r="A14" s="141"/>
      <c r="B14" s="119" t="s">
        <v>7</v>
      </c>
      <c r="C14" s="119"/>
      <c r="D14" s="119"/>
      <c r="E14" s="120"/>
      <c r="F14" s="23">
        <f>E12-F13</f>
        <v>4793</v>
      </c>
      <c r="G14" s="18"/>
      <c r="H14" s="75"/>
      <c r="I14" s="2"/>
      <c r="J14" s="2"/>
    </row>
    <row r="15" spans="1:16" ht="30" customHeight="1" x14ac:dyDescent="0.25">
      <c r="A15" s="141"/>
      <c r="B15" s="119" t="s">
        <v>6</v>
      </c>
      <c r="C15" s="119"/>
      <c r="D15" s="119"/>
      <c r="E15" s="120"/>
      <c r="F15" s="24">
        <f>F14/E12</f>
        <v>0.4793</v>
      </c>
      <c r="G15" s="25"/>
      <c r="H15" s="75"/>
      <c r="I15" s="2"/>
      <c r="J15" s="2"/>
    </row>
    <row r="16" spans="1:16" ht="30" customHeight="1" x14ac:dyDescent="0.25">
      <c r="A16" s="142"/>
      <c r="B16" s="119" t="s">
        <v>25</v>
      </c>
      <c r="C16" s="119"/>
      <c r="D16" s="119"/>
      <c r="E16" s="119"/>
      <c r="F16" s="23">
        <f>F13*3</f>
        <v>15621</v>
      </c>
      <c r="G16" s="25"/>
      <c r="H16" s="75"/>
      <c r="I16" s="2"/>
      <c r="J16" s="2"/>
    </row>
    <row r="17" spans="1:10" ht="38.450000000000003" customHeight="1" x14ac:dyDescent="0.25">
      <c r="A17" s="121" t="s">
        <v>10</v>
      </c>
      <c r="B17" s="122"/>
      <c r="C17" s="122"/>
      <c r="D17" s="122"/>
      <c r="E17" s="122"/>
      <c r="F17" s="122"/>
      <c r="G17" s="122"/>
      <c r="H17" s="5"/>
      <c r="I17" s="2"/>
      <c r="J17" s="2"/>
    </row>
    <row r="18" spans="1:10" ht="16.5" thickBot="1" x14ac:dyDescent="0.3">
      <c r="A18" s="66"/>
      <c r="B18" s="225"/>
      <c r="C18" s="226"/>
      <c r="D18" s="226"/>
      <c r="E18" s="226"/>
      <c r="F18" s="227"/>
      <c r="G18" s="67" t="s">
        <v>0</v>
      </c>
      <c r="H18" s="7"/>
      <c r="I18" s="2"/>
      <c r="J18" s="2"/>
    </row>
  </sheetData>
  <mergeCells count="21">
    <mergeCell ref="B12:D12"/>
    <mergeCell ref="A3:H3"/>
    <mergeCell ref="D9:E9"/>
    <mergeCell ref="D10:E10"/>
    <mergeCell ref="D11:E11"/>
    <mergeCell ref="B18:F18"/>
    <mergeCell ref="A2:H2"/>
    <mergeCell ref="A1:H1"/>
    <mergeCell ref="A4:A16"/>
    <mergeCell ref="J1:O1"/>
    <mergeCell ref="J2:O2"/>
    <mergeCell ref="J3:O3"/>
    <mergeCell ref="J8:O8"/>
    <mergeCell ref="J9:N9"/>
    <mergeCell ref="J10:N10"/>
    <mergeCell ref="J11:O11"/>
    <mergeCell ref="B13:E13"/>
    <mergeCell ref="B14:E14"/>
    <mergeCell ref="B15:E15"/>
    <mergeCell ref="B16:E16"/>
    <mergeCell ref="A17:G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B12" sqref="B12:D12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3.57031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7.140625" style="1" customWidth="1"/>
    <col min="10" max="10" width="20.7109375" style="1" customWidth="1"/>
    <col min="11" max="11" width="8.7109375" style="1"/>
    <col min="12" max="15" width="13.85546875" style="1" customWidth="1"/>
    <col min="16" max="16384" width="8.7109375" style="1"/>
  </cols>
  <sheetData>
    <row r="1" spans="1:16" ht="15.75" thickBot="1" x14ac:dyDescent="0.3">
      <c r="A1" s="234" t="s">
        <v>63</v>
      </c>
      <c r="B1" s="235"/>
      <c r="C1" s="235"/>
      <c r="D1" s="235"/>
      <c r="E1" s="235"/>
      <c r="F1" s="235"/>
      <c r="G1" s="235"/>
      <c r="H1" s="236"/>
      <c r="I1" s="137"/>
      <c r="J1" s="202" t="s">
        <v>64</v>
      </c>
      <c r="K1" s="200"/>
      <c r="L1" s="200"/>
      <c r="M1" s="200"/>
      <c r="N1" s="200"/>
      <c r="O1" s="201"/>
    </row>
    <row r="2" spans="1:16" ht="37.5" customHeight="1" x14ac:dyDescent="0.25">
      <c r="A2" s="231" t="s">
        <v>5</v>
      </c>
      <c r="B2" s="232"/>
      <c r="C2" s="232"/>
      <c r="D2" s="232"/>
      <c r="E2" s="232"/>
      <c r="F2" s="232"/>
      <c r="G2" s="232"/>
      <c r="H2" s="233"/>
      <c r="I2" s="138"/>
      <c r="J2" s="203" t="s">
        <v>5</v>
      </c>
      <c r="K2" s="197"/>
      <c r="L2" s="197"/>
      <c r="M2" s="197"/>
      <c r="N2" s="197"/>
      <c r="O2" s="198"/>
    </row>
    <row r="3" spans="1:16" ht="70.5" customHeight="1" x14ac:dyDescent="0.25">
      <c r="A3" s="123" t="s">
        <v>51</v>
      </c>
      <c r="B3" s="124"/>
      <c r="C3" s="124"/>
      <c r="D3" s="124"/>
      <c r="E3" s="124"/>
      <c r="F3" s="124"/>
      <c r="G3" s="124"/>
      <c r="H3" s="125"/>
      <c r="I3" s="138"/>
      <c r="J3" s="189" t="s">
        <v>65</v>
      </c>
      <c r="K3" s="190"/>
      <c r="L3" s="190"/>
      <c r="M3" s="190"/>
      <c r="N3" s="190"/>
      <c r="O3" s="191"/>
      <c r="P3" s="4"/>
    </row>
    <row r="4" spans="1:16" ht="90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7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57" t="s">
        <v>59</v>
      </c>
    </row>
    <row r="5" spans="1:16" ht="81.599999999999994" customHeight="1" x14ac:dyDescent="0.25">
      <c r="A5" s="141"/>
      <c r="B5" s="12" t="s">
        <v>16</v>
      </c>
      <c r="C5" s="14">
        <v>1562.1</v>
      </c>
      <c r="D5" s="15">
        <v>0</v>
      </c>
      <c r="E5" s="16">
        <f>C5*D5</f>
        <v>0</v>
      </c>
      <c r="F5" s="17">
        <f>C5-E5</f>
        <v>1562.1</v>
      </c>
      <c r="G5" s="18"/>
      <c r="H5" s="74"/>
      <c r="I5" s="138"/>
      <c r="J5" s="77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141"/>
      <c r="B6" s="12" t="s">
        <v>17</v>
      </c>
      <c r="C6" s="14">
        <v>0</v>
      </c>
      <c r="D6" s="15">
        <v>0</v>
      </c>
      <c r="E6" s="16">
        <f>C6*D6</f>
        <v>0</v>
      </c>
      <c r="F6" s="17">
        <f>C6-E6</f>
        <v>0</v>
      </c>
      <c r="G6" s="18"/>
      <c r="H6" s="74"/>
      <c r="I6" s="138"/>
      <c r="J6" s="77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141"/>
      <c r="B7" s="12" t="s">
        <v>18</v>
      </c>
      <c r="C7" s="14">
        <v>0</v>
      </c>
      <c r="D7" s="15">
        <v>0</v>
      </c>
      <c r="E7" s="16">
        <f t="shared" ref="E7:E8" si="0">C7*D7</f>
        <v>0</v>
      </c>
      <c r="F7" s="17">
        <f t="shared" ref="F7" si="1">C7-E7</f>
        <v>0</v>
      </c>
      <c r="G7" s="18"/>
      <c r="H7" s="74"/>
      <c r="I7" s="138"/>
      <c r="J7" s="77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141"/>
      <c r="B8" s="12" t="s">
        <v>19</v>
      </c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38"/>
      <c r="J8" s="192"/>
      <c r="K8" s="193"/>
      <c r="L8" s="193"/>
      <c r="M8" s="193"/>
      <c r="N8" s="193"/>
      <c r="O8" s="194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223" t="s">
        <v>61</v>
      </c>
      <c r="K9" s="224"/>
      <c r="L9" s="224"/>
      <c r="M9" s="224"/>
      <c r="N9" s="224"/>
      <c r="O9" s="60">
        <f>SUM(O5:O6:O7)</f>
        <v>0</v>
      </c>
    </row>
    <row r="10" spans="1:16" ht="93" customHeight="1" x14ac:dyDescent="0.25">
      <c r="A10" s="141"/>
      <c r="B10" s="12" t="s">
        <v>44</v>
      </c>
      <c r="C10" s="21">
        <v>35</v>
      </c>
      <c r="D10" s="127">
        <v>0</v>
      </c>
      <c r="E10" s="127"/>
      <c r="F10" s="17">
        <f>C10*D10</f>
        <v>0</v>
      </c>
      <c r="G10" s="18"/>
      <c r="H10" s="74"/>
      <c r="I10" s="138"/>
      <c r="J10" s="223" t="s">
        <v>62</v>
      </c>
      <c r="K10" s="224"/>
      <c r="L10" s="224"/>
      <c r="M10" s="224"/>
      <c r="N10" s="224"/>
      <c r="O10" s="60">
        <f>O9*3</f>
        <v>0</v>
      </c>
    </row>
    <row r="11" spans="1:16" ht="93" customHeight="1" thickBot="1" x14ac:dyDescent="0.3">
      <c r="A11" s="141"/>
      <c r="B11" s="12" t="s">
        <v>45</v>
      </c>
      <c r="C11" s="21">
        <v>6</v>
      </c>
      <c r="D11" s="127">
        <v>0</v>
      </c>
      <c r="E11" s="127"/>
      <c r="F11" s="17">
        <f>C11*D11</f>
        <v>0</v>
      </c>
      <c r="G11" s="18"/>
      <c r="H11" s="74"/>
      <c r="I11" s="138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141"/>
      <c r="B12" s="128" t="s">
        <v>21</v>
      </c>
      <c r="C12" s="124"/>
      <c r="D12" s="124"/>
      <c r="E12" s="22">
        <v>3000</v>
      </c>
      <c r="F12" s="20" t="s">
        <v>8</v>
      </c>
      <c r="G12" s="13" t="s">
        <v>9</v>
      </c>
      <c r="H12" s="74"/>
      <c r="I12" s="138"/>
      <c r="J12" s="2"/>
    </row>
    <row r="13" spans="1:16" ht="30" customHeight="1" x14ac:dyDescent="0.25">
      <c r="A13" s="141"/>
      <c r="B13" s="119" t="s">
        <v>24</v>
      </c>
      <c r="C13" s="119"/>
      <c r="D13" s="119"/>
      <c r="E13" s="119"/>
      <c r="F13" s="23">
        <f>SUM(F5:F11)</f>
        <v>1562.1</v>
      </c>
      <c r="G13" s="18"/>
      <c r="H13" s="75"/>
      <c r="I13" s="138"/>
      <c r="J13" s="2"/>
    </row>
    <row r="14" spans="1:16" ht="30" customHeight="1" x14ac:dyDescent="0.25">
      <c r="A14" s="141"/>
      <c r="B14" s="119" t="s">
        <v>7</v>
      </c>
      <c r="C14" s="119"/>
      <c r="D14" s="119"/>
      <c r="E14" s="120"/>
      <c r="F14" s="23">
        <f>E12-F13</f>
        <v>1437.9</v>
      </c>
      <c r="G14" s="18"/>
      <c r="H14" s="75"/>
      <c r="I14" s="138"/>
      <c r="J14" s="2"/>
    </row>
    <row r="15" spans="1:16" ht="30" customHeight="1" x14ac:dyDescent="0.25">
      <c r="A15" s="141"/>
      <c r="B15" s="119" t="s">
        <v>6</v>
      </c>
      <c r="C15" s="119"/>
      <c r="D15" s="119"/>
      <c r="E15" s="120"/>
      <c r="F15" s="24">
        <f>F14/E12</f>
        <v>0.4793</v>
      </c>
      <c r="G15" s="25"/>
      <c r="H15" s="75"/>
      <c r="I15" s="138"/>
      <c r="J15" s="2"/>
    </row>
    <row r="16" spans="1:16" ht="30" customHeight="1" x14ac:dyDescent="0.25">
      <c r="A16" s="142"/>
      <c r="B16" s="119" t="s">
        <v>25</v>
      </c>
      <c r="C16" s="119"/>
      <c r="D16" s="119"/>
      <c r="E16" s="119"/>
      <c r="F16" s="23">
        <f>F13*3</f>
        <v>4686.2999999999993</v>
      </c>
      <c r="G16" s="25"/>
      <c r="H16" s="75"/>
      <c r="I16" s="138"/>
      <c r="J16" s="2"/>
    </row>
    <row r="17" spans="1:10" ht="38.450000000000003" customHeight="1" x14ac:dyDescent="0.25">
      <c r="A17" s="121" t="s">
        <v>10</v>
      </c>
      <c r="B17" s="122"/>
      <c r="C17" s="122"/>
      <c r="D17" s="122"/>
      <c r="E17" s="122"/>
      <c r="F17" s="122"/>
      <c r="G17" s="122"/>
      <c r="H17" s="5"/>
      <c r="I17" s="138"/>
      <c r="J17" s="2"/>
    </row>
    <row r="18" spans="1:10" ht="16.5" thickBot="1" x14ac:dyDescent="0.3">
      <c r="A18" s="143"/>
      <c r="B18" s="144"/>
      <c r="C18" s="144"/>
      <c r="D18" s="144"/>
      <c r="E18" s="144"/>
      <c r="F18" s="145"/>
      <c r="G18" s="67" t="s">
        <v>0</v>
      </c>
      <c r="H18" s="7"/>
      <c r="I18" s="139"/>
      <c r="J18" s="2"/>
    </row>
  </sheetData>
  <mergeCells count="22">
    <mergeCell ref="A17:G17"/>
    <mergeCell ref="B12:D12"/>
    <mergeCell ref="A3:H3"/>
    <mergeCell ref="D9:E9"/>
    <mergeCell ref="D10:E10"/>
    <mergeCell ref="D11:E11"/>
    <mergeCell ref="A2:H2"/>
    <mergeCell ref="A1:H1"/>
    <mergeCell ref="A4:A16"/>
    <mergeCell ref="A18:F18"/>
    <mergeCell ref="J1:O1"/>
    <mergeCell ref="J2:O2"/>
    <mergeCell ref="J3:O3"/>
    <mergeCell ref="J8:O8"/>
    <mergeCell ref="J9:N9"/>
    <mergeCell ref="J10:N10"/>
    <mergeCell ref="J11:O11"/>
    <mergeCell ref="I1:I18"/>
    <mergeCell ref="B13:E13"/>
    <mergeCell ref="B14:E14"/>
    <mergeCell ref="B15:E15"/>
    <mergeCell ref="B16:E1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60" zoomScaleNormal="60" workbookViewId="0">
      <selection activeCell="B12" sqref="B12:D12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5.28515625" style="1" customWidth="1"/>
    <col min="10" max="10" width="21.28515625" style="1" customWidth="1"/>
    <col min="11" max="11" width="9.7109375" style="1" customWidth="1"/>
    <col min="12" max="12" width="13.28515625" style="1" customWidth="1"/>
    <col min="13" max="13" width="12.7109375" style="1" customWidth="1"/>
    <col min="14" max="14" width="13.42578125" style="1" customWidth="1"/>
    <col min="15" max="15" width="10.42578125" style="1" customWidth="1"/>
    <col min="16" max="16384" width="8.7109375" style="1"/>
  </cols>
  <sheetData>
    <row r="1" spans="1:16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37"/>
      <c r="J1" s="202" t="s">
        <v>64</v>
      </c>
      <c r="K1" s="200"/>
      <c r="L1" s="200"/>
      <c r="M1" s="200"/>
      <c r="N1" s="200"/>
      <c r="O1" s="201"/>
    </row>
    <row r="2" spans="1:16" ht="37.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38"/>
      <c r="J2" s="203" t="s">
        <v>5</v>
      </c>
      <c r="K2" s="197"/>
      <c r="L2" s="197"/>
      <c r="M2" s="197"/>
      <c r="N2" s="197"/>
      <c r="O2" s="198"/>
    </row>
    <row r="3" spans="1:16" ht="46.5" customHeight="1" x14ac:dyDescent="0.25">
      <c r="A3" s="123" t="s">
        <v>52</v>
      </c>
      <c r="B3" s="124"/>
      <c r="C3" s="124"/>
      <c r="D3" s="124"/>
      <c r="E3" s="124"/>
      <c r="F3" s="124"/>
      <c r="G3" s="124"/>
      <c r="H3" s="125"/>
      <c r="I3" s="138"/>
      <c r="J3" s="189" t="s">
        <v>65</v>
      </c>
      <c r="K3" s="190"/>
      <c r="L3" s="190"/>
      <c r="M3" s="190"/>
      <c r="N3" s="190"/>
      <c r="O3" s="191"/>
      <c r="P3" s="4"/>
    </row>
    <row r="4" spans="1:16" ht="90" x14ac:dyDescent="0.25">
      <c r="A4" s="140"/>
      <c r="B4" s="10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38"/>
      <c r="J4" s="7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57" t="s">
        <v>59</v>
      </c>
    </row>
    <row r="5" spans="1:16" ht="81.599999999999994" customHeight="1" x14ac:dyDescent="0.25">
      <c r="A5" s="141"/>
      <c r="B5" s="12" t="s">
        <v>16</v>
      </c>
      <c r="C5" s="14">
        <v>3000</v>
      </c>
      <c r="D5" s="15">
        <v>0</v>
      </c>
      <c r="E5" s="16">
        <f>C5*D5</f>
        <v>0</v>
      </c>
      <c r="F5" s="17">
        <f>C5-E5</f>
        <v>3000</v>
      </c>
      <c r="G5" s="18"/>
      <c r="H5" s="74"/>
      <c r="I5" s="138"/>
      <c r="J5" s="77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141"/>
      <c r="B6" s="12" t="s">
        <v>17</v>
      </c>
      <c r="C6" s="14">
        <v>500</v>
      </c>
      <c r="D6" s="15">
        <v>0</v>
      </c>
      <c r="E6" s="16">
        <f>C6*D6</f>
        <v>0</v>
      </c>
      <c r="F6" s="17">
        <f>C6-E6</f>
        <v>500</v>
      </c>
      <c r="G6" s="18"/>
      <c r="H6" s="74"/>
      <c r="I6" s="138"/>
      <c r="J6" s="77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141"/>
      <c r="B7" s="12" t="s">
        <v>18</v>
      </c>
      <c r="C7" s="14">
        <v>500</v>
      </c>
      <c r="D7" s="15">
        <v>0</v>
      </c>
      <c r="E7" s="16">
        <f t="shared" ref="E7:E8" si="0">C7*D7</f>
        <v>0</v>
      </c>
      <c r="F7" s="17">
        <f t="shared" ref="F7" si="1">C7-E7</f>
        <v>500</v>
      </c>
      <c r="G7" s="18"/>
      <c r="H7" s="74"/>
      <c r="I7" s="138"/>
      <c r="J7" s="77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141"/>
      <c r="B8" s="12" t="s">
        <v>19</v>
      </c>
      <c r="C8" s="14">
        <v>165.6</v>
      </c>
      <c r="D8" s="15">
        <v>0</v>
      </c>
      <c r="E8" s="16">
        <f t="shared" si="0"/>
        <v>0</v>
      </c>
      <c r="F8" s="17">
        <f>C8-E8</f>
        <v>165.6</v>
      </c>
      <c r="G8" s="18"/>
      <c r="H8" s="74"/>
      <c r="I8" s="138"/>
      <c r="J8" s="192"/>
      <c r="K8" s="193"/>
      <c r="L8" s="193"/>
      <c r="M8" s="193"/>
      <c r="N8" s="193"/>
      <c r="O8" s="194"/>
    </row>
    <row r="9" spans="1:16" ht="47.25" customHeight="1" x14ac:dyDescent="0.25">
      <c r="A9" s="141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38"/>
      <c r="J9" s="223" t="s">
        <v>61</v>
      </c>
      <c r="K9" s="224"/>
      <c r="L9" s="224"/>
      <c r="M9" s="224"/>
      <c r="N9" s="224"/>
      <c r="O9" s="60">
        <f>SUM(O5:O6:O7)</f>
        <v>0</v>
      </c>
    </row>
    <row r="10" spans="1:16" ht="93" customHeight="1" x14ac:dyDescent="0.25">
      <c r="A10" s="141"/>
      <c r="B10" s="12" t="s">
        <v>44</v>
      </c>
      <c r="C10" s="21">
        <v>90</v>
      </c>
      <c r="D10" s="127">
        <v>0</v>
      </c>
      <c r="E10" s="127"/>
      <c r="F10" s="17">
        <f>C10*D10</f>
        <v>0</v>
      </c>
      <c r="G10" s="18"/>
      <c r="H10" s="74"/>
      <c r="I10" s="138"/>
      <c r="J10" s="223" t="s">
        <v>62</v>
      </c>
      <c r="K10" s="224"/>
      <c r="L10" s="224"/>
      <c r="M10" s="224"/>
      <c r="N10" s="224"/>
      <c r="O10" s="60">
        <f>O9*3</f>
        <v>0</v>
      </c>
    </row>
    <row r="11" spans="1:16" ht="93" customHeight="1" thickBot="1" x14ac:dyDescent="0.3">
      <c r="A11" s="141"/>
      <c r="B11" s="12" t="s">
        <v>45</v>
      </c>
      <c r="C11" s="21">
        <v>19</v>
      </c>
      <c r="D11" s="127">
        <v>0</v>
      </c>
      <c r="E11" s="127"/>
      <c r="F11" s="17">
        <f>C11*D11</f>
        <v>0</v>
      </c>
      <c r="G11" s="18"/>
      <c r="H11" s="74"/>
      <c r="I11" s="138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141"/>
      <c r="B12" s="128" t="s">
        <v>21</v>
      </c>
      <c r="C12" s="124"/>
      <c r="D12" s="124"/>
      <c r="E12" s="22">
        <v>8000</v>
      </c>
      <c r="F12" s="20" t="s">
        <v>8</v>
      </c>
      <c r="G12" s="13" t="s">
        <v>9</v>
      </c>
      <c r="H12" s="74"/>
      <c r="I12" s="138"/>
      <c r="J12" s="2"/>
    </row>
    <row r="13" spans="1:16" ht="30" customHeight="1" x14ac:dyDescent="0.25">
      <c r="A13" s="141"/>
      <c r="B13" s="119" t="s">
        <v>24</v>
      </c>
      <c r="C13" s="119"/>
      <c r="D13" s="119"/>
      <c r="E13" s="119"/>
      <c r="F13" s="23">
        <f>SUM(F5:F11)</f>
        <v>4165.6000000000004</v>
      </c>
      <c r="G13" s="18"/>
      <c r="H13" s="75"/>
      <c r="I13" s="138"/>
      <c r="J13" s="2"/>
    </row>
    <row r="14" spans="1:16" ht="30" customHeight="1" x14ac:dyDescent="0.25">
      <c r="A14" s="141"/>
      <c r="B14" s="119" t="s">
        <v>7</v>
      </c>
      <c r="C14" s="119"/>
      <c r="D14" s="119"/>
      <c r="E14" s="120"/>
      <c r="F14" s="23">
        <f>E12-F13</f>
        <v>3834.3999999999996</v>
      </c>
      <c r="G14" s="18"/>
      <c r="H14" s="75"/>
      <c r="I14" s="138"/>
      <c r="J14" s="2"/>
    </row>
    <row r="15" spans="1:16" ht="30" customHeight="1" x14ac:dyDescent="0.25">
      <c r="A15" s="141"/>
      <c r="B15" s="119" t="s">
        <v>6</v>
      </c>
      <c r="C15" s="119"/>
      <c r="D15" s="119"/>
      <c r="E15" s="120"/>
      <c r="F15" s="24">
        <f>F14/E12</f>
        <v>0.47929999999999995</v>
      </c>
      <c r="G15" s="25"/>
      <c r="H15" s="75"/>
      <c r="I15" s="138"/>
      <c r="J15" s="2"/>
    </row>
    <row r="16" spans="1:16" ht="30" customHeight="1" x14ac:dyDescent="0.25">
      <c r="A16" s="142"/>
      <c r="B16" s="119" t="s">
        <v>25</v>
      </c>
      <c r="C16" s="119"/>
      <c r="D16" s="119"/>
      <c r="E16" s="119"/>
      <c r="F16" s="23">
        <f>F13*3</f>
        <v>12496.800000000001</v>
      </c>
      <c r="G16" s="25"/>
      <c r="H16" s="75"/>
      <c r="I16" s="138"/>
      <c r="J16" s="2"/>
    </row>
    <row r="17" spans="1:10" ht="38.450000000000003" customHeight="1" x14ac:dyDescent="0.25">
      <c r="A17" s="121" t="s">
        <v>10</v>
      </c>
      <c r="B17" s="122"/>
      <c r="C17" s="122"/>
      <c r="D17" s="122"/>
      <c r="E17" s="122"/>
      <c r="F17" s="122"/>
      <c r="G17" s="122"/>
      <c r="H17" s="5"/>
      <c r="I17" s="138"/>
      <c r="J17" s="2"/>
    </row>
    <row r="18" spans="1:10" ht="16.5" thickBot="1" x14ac:dyDescent="0.3">
      <c r="A18" s="143"/>
      <c r="B18" s="144"/>
      <c r="C18" s="144"/>
      <c r="D18" s="144"/>
      <c r="E18" s="144"/>
      <c r="F18" s="145"/>
      <c r="G18" s="67" t="s">
        <v>0</v>
      </c>
      <c r="H18" s="7"/>
      <c r="I18" s="139"/>
      <c r="J18" s="2"/>
    </row>
  </sheetData>
  <mergeCells count="22">
    <mergeCell ref="A2:H2"/>
    <mergeCell ref="A1:H1"/>
    <mergeCell ref="A18:F18"/>
    <mergeCell ref="A4:A16"/>
    <mergeCell ref="I1:I18"/>
    <mergeCell ref="B13:E13"/>
    <mergeCell ref="B14:E14"/>
    <mergeCell ref="B15:E15"/>
    <mergeCell ref="B16:E16"/>
    <mergeCell ref="A17:G17"/>
    <mergeCell ref="B12:D12"/>
    <mergeCell ref="A3:H3"/>
    <mergeCell ref="D9:E9"/>
    <mergeCell ref="D10:E10"/>
    <mergeCell ref="D11:E11"/>
    <mergeCell ref="J10:N10"/>
    <mergeCell ref="J11:O11"/>
    <mergeCell ref="J1:O1"/>
    <mergeCell ref="J2:O2"/>
    <mergeCell ref="J3:O3"/>
    <mergeCell ref="J8:O8"/>
    <mergeCell ref="J9:N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opLeftCell="A4" zoomScale="60" zoomScaleNormal="60" workbookViewId="0">
      <selection activeCell="B12" sqref="B12:D12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4.5703125" style="1" customWidth="1"/>
    <col min="10" max="10" width="22.7109375" style="1" customWidth="1"/>
    <col min="11" max="14" width="13.85546875" style="1" customWidth="1"/>
    <col min="15" max="15" width="12.5703125" style="1" customWidth="1"/>
    <col min="16" max="16384" width="8.7109375" style="1"/>
  </cols>
  <sheetData>
    <row r="1" spans="1:16" ht="29.2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72"/>
      <c r="J1" s="202" t="s">
        <v>64</v>
      </c>
      <c r="K1" s="200"/>
      <c r="L1" s="200"/>
      <c r="M1" s="200"/>
      <c r="N1" s="200"/>
      <c r="O1" s="201"/>
    </row>
    <row r="2" spans="1:16" ht="43.5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56"/>
      <c r="J2" s="203" t="s">
        <v>5</v>
      </c>
      <c r="K2" s="197"/>
      <c r="L2" s="197"/>
      <c r="M2" s="197"/>
      <c r="N2" s="197"/>
      <c r="O2" s="198"/>
    </row>
    <row r="3" spans="1:16" ht="64.5" customHeight="1" thickBot="1" x14ac:dyDescent="0.3">
      <c r="A3" s="245" t="s">
        <v>53</v>
      </c>
      <c r="B3" s="124"/>
      <c r="C3" s="124"/>
      <c r="D3" s="124"/>
      <c r="E3" s="124"/>
      <c r="F3" s="124"/>
      <c r="G3" s="124"/>
      <c r="H3" s="125"/>
      <c r="I3" s="156"/>
      <c r="J3" s="189" t="s">
        <v>65</v>
      </c>
      <c r="K3" s="190"/>
      <c r="L3" s="190"/>
      <c r="M3" s="190"/>
      <c r="N3" s="190"/>
      <c r="O3" s="191"/>
      <c r="P3" s="4"/>
    </row>
    <row r="4" spans="1:16" ht="107.25" customHeight="1" x14ac:dyDescent="0.25">
      <c r="A4" s="238"/>
      <c r="B4" s="82" t="s">
        <v>4</v>
      </c>
      <c r="C4" s="10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56"/>
      <c r="J4" s="76" t="s">
        <v>68</v>
      </c>
      <c r="K4" s="28" t="s">
        <v>55</v>
      </c>
      <c r="L4" s="28" t="s">
        <v>56</v>
      </c>
      <c r="M4" s="28" t="s">
        <v>67</v>
      </c>
      <c r="N4" s="28" t="s">
        <v>58</v>
      </c>
      <c r="O4" s="57" t="s">
        <v>59</v>
      </c>
    </row>
    <row r="5" spans="1:16" ht="81.599999999999994" customHeight="1" x14ac:dyDescent="0.25">
      <c r="A5" s="239"/>
      <c r="B5" s="83" t="s">
        <v>16</v>
      </c>
      <c r="C5" s="14">
        <v>2603.5</v>
      </c>
      <c r="D5" s="15">
        <v>0</v>
      </c>
      <c r="E5" s="16">
        <f>C5*D5</f>
        <v>0</v>
      </c>
      <c r="F5" s="17">
        <f>C5-E5</f>
        <v>2603.5</v>
      </c>
      <c r="G5" s="18"/>
      <c r="H5" s="74"/>
      <c r="I5" s="156"/>
      <c r="J5" s="77" t="s">
        <v>60</v>
      </c>
      <c r="K5" s="29"/>
      <c r="L5" s="30"/>
      <c r="M5" s="29"/>
      <c r="N5" s="30"/>
      <c r="O5" s="59">
        <f>K5*M5*N5</f>
        <v>0</v>
      </c>
    </row>
    <row r="6" spans="1:16" ht="81.599999999999994" customHeight="1" x14ac:dyDescent="0.25">
      <c r="A6" s="239"/>
      <c r="B6" s="83" t="s">
        <v>17</v>
      </c>
      <c r="C6" s="14">
        <v>0</v>
      </c>
      <c r="D6" s="15">
        <v>0</v>
      </c>
      <c r="E6" s="16">
        <f>C6*D6</f>
        <v>0</v>
      </c>
      <c r="F6" s="17">
        <f>C6-E6</f>
        <v>0</v>
      </c>
      <c r="G6" s="18"/>
      <c r="H6" s="74"/>
      <c r="I6" s="156"/>
      <c r="J6" s="77" t="s">
        <v>60</v>
      </c>
      <c r="K6" s="29"/>
      <c r="L6" s="30"/>
      <c r="M6" s="29"/>
      <c r="N6" s="30"/>
      <c r="O6" s="59">
        <f>K6*M6*N6</f>
        <v>0</v>
      </c>
    </row>
    <row r="7" spans="1:16" ht="81.599999999999994" customHeight="1" x14ac:dyDescent="0.25">
      <c r="A7" s="239"/>
      <c r="B7" s="83" t="s">
        <v>18</v>
      </c>
      <c r="C7" s="14">
        <v>0</v>
      </c>
      <c r="D7" s="15">
        <v>0</v>
      </c>
      <c r="E7" s="16">
        <f t="shared" ref="E7:E8" si="0">C7*D7</f>
        <v>0</v>
      </c>
      <c r="F7" s="17">
        <f t="shared" ref="F7" si="1">C7-E7</f>
        <v>0</v>
      </c>
      <c r="G7" s="18"/>
      <c r="H7" s="74"/>
      <c r="I7" s="156"/>
      <c r="J7" s="77" t="s">
        <v>60</v>
      </c>
      <c r="K7" s="29"/>
      <c r="L7" s="30"/>
      <c r="M7" s="29"/>
      <c r="N7" s="30"/>
      <c r="O7" s="59">
        <f>K7*M7*N7</f>
        <v>0</v>
      </c>
    </row>
    <row r="8" spans="1:16" ht="81.599999999999994" customHeight="1" x14ac:dyDescent="0.25">
      <c r="A8" s="239"/>
      <c r="B8" s="83" t="s">
        <v>19</v>
      </c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56"/>
      <c r="J8" s="192"/>
      <c r="K8" s="193"/>
      <c r="L8" s="193"/>
      <c r="M8" s="193"/>
      <c r="N8" s="193"/>
      <c r="O8" s="194"/>
    </row>
    <row r="9" spans="1:16" ht="47.25" customHeight="1" x14ac:dyDescent="0.25">
      <c r="A9" s="239"/>
      <c r="B9" s="84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56"/>
      <c r="J9" s="223" t="s">
        <v>61</v>
      </c>
      <c r="K9" s="224"/>
      <c r="L9" s="224"/>
      <c r="M9" s="224"/>
      <c r="N9" s="224"/>
      <c r="O9" s="60">
        <f>SUM(O5:O6:O7)</f>
        <v>0</v>
      </c>
    </row>
    <row r="10" spans="1:16" ht="93" customHeight="1" x14ac:dyDescent="0.25">
      <c r="A10" s="239"/>
      <c r="B10" s="83" t="s">
        <v>44</v>
      </c>
      <c r="C10" s="21">
        <v>58</v>
      </c>
      <c r="D10" s="127">
        <v>0</v>
      </c>
      <c r="E10" s="127"/>
      <c r="F10" s="17">
        <f>C10*D10</f>
        <v>0</v>
      </c>
      <c r="G10" s="18"/>
      <c r="H10" s="74"/>
      <c r="I10" s="156"/>
      <c r="J10" s="223" t="s">
        <v>62</v>
      </c>
      <c r="K10" s="224"/>
      <c r="L10" s="224"/>
      <c r="M10" s="224"/>
      <c r="N10" s="224"/>
      <c r="O10" s="60">
        <f>O9*3</f>
        <v>0</v>
      </c>
    </row>
    <row r="11" spans="1:16" ht="93" customHeight="1" thickBot="1" x14ac:dyDescent="0.3">
      <c r="A11" s="239"/>
      <c r="B11" s="83" t="s">
        <v>45</v>
      </c>
      <c r="C11" s="21">
        <v>10</v>
      </c>
      <c r="D11" s="127">
        <v>0</v>
      </c>
      <c r="E11" s="127"/>
      <c r="F11" s="17">
        <f>C11*D11</f>
        <v>0</v>
      </c>
      <c r="G11" s="18"/>
      <c r="H11" s="74"/>
      <c r="I11" s="156"/>
      <c r="J11" s="134" t="s">
        <v>66</v>
      </c>
      <c r="K11" s="135"/>
      <c r="L11" s="135"/>
      <c r="M11" s="135"/>
      <c r="N11" s="135"/>
      <c r="O11" s="136"/>
    </row>
    <row r="12" spans="1:16" ht="47.25" x14ac:dyDescent="0.25">
      <c r="A12" s="239"/>
      <c r="B12" s="244" t="s">
        <v>21</v>
      </c>
      <c r="C12" s="124"/>
      <c r="D12" s="124"/>
      <c r="E12" s="22">
        <v>5000</v>
      </c>
      <c r="F12" s="20" t="s">
        <v>8</v>
      </c>
      <c r="G12" s="13" t="s">
        <v>9</v>
      </c>
      <c r="H12" s="74"/>
      <c r="I12" s="156"/>
      <c r="J12" s="2"/>
    </row>
    <row r="13" spans="1:16" ht="30" customHeight="1" x14ac:dyDescent="0.25">
      <c r="A13" s="239"/>
      <c r="B13" s="241" t="s">
        <v>24</v>
      </c>
      <c r="C13" s="119"/>
      <c r="D13" s="119"/>
      <c r="E13" s="119"/>
      <c r="F13" s="23">
        <f>SUM(F5:F11)</f>
        <v>2603.5</v>
      </c>
      <c r="G13" s="18"/>
      <c r="H13" s="75"/>
      <c r="I13" s="156"/>
      <c r="J13" s="2"/>
    </row>
    <row r="14" spans="1:16" ht="30" customHeight="1" x14ac:dyDescent="0.25">
      <c r="A14" s="239"/>
      <c r="B14" s="241" t="s">
        <v>7</v>
      </c>
      <c r="C14" s="119"/>
      <c r="D14" s="119"/>
      <c r="E14" s="120"/>
      <c r="F14" s="23">
        <f>E12-F13</f>
        <v>2396.5</v>
      </c>
      <c r="G14" s="18"/>
      <c r="H14" s="75"/>
      <c r="I14" s="156"/>
      <c r="J14" s="2"/>
    </row>
    <row r="15" spans="1:16" ht="30" customHeight="1" x14ac:dyDescent="0.25">
      <c r="A15" s="239"/>
      <c r="B15" s="241" t="s">
        <v>6</v>
      </c>
      <c r="C15" s="119"/>
      <c r="D15" s="119"/>
      <c r="E15" s="120"/>
      <c r="F15" s="24">
        <f>F14/E12</f>
        <v>0.4793</v>
      </c>
      <c r="G15" s="25"/>
      <c r="H15" s="75"/>
      <c r="I15" s="156"/>
      <c r="J15" s="2"/>
    </row>
    <row r="16" spans="1:16" ht="30" customHeight="1" thickBot="1" x14ac:dyDescent="0.3">
      <c r="A16" s="240"/>
      <c r="B16" s="241" t="s">
        <v>25</v>
      </c>
      <c r="C16" s="119"/>
      <c r="D16" s="119"/>
      <c r="E16" s="119"/>
      <c r="F16" s="23">
        <f>F13*3</f>
        <v>7810.5</v>
      </c>
      <c r="G16" s="25"/>
      <c r="H16" s="75"/>
      <c r="I16" s="156"/>
      <c r="J16" s="2"/>
    </row>
    <row r="17" spans="1:10" ht="38.450000000000003" customHeight="1" thickBot="1" x14ac:dyDescent="0.3">
      <c r="A17" s="242" t="s">
        <v>10</v>
      </c>
      <c r="B17" s="243"/>
      <c r="C17" s="243"/>
      <c r="D17" s="243"/>
      <c r="E17" s="243"/>
      <c r="F17" s="243"/>
      <c r="G17" s="122"/>
      <c r="H17" s="5"/>
      <c r="I17" s="156"/>
      <c r="J17" s="2"/>
    </row>
    <row r="18" spans="1:10" ht="16.5" thickBot="1" x14ac:dyDescent="0.3">
      <c r="A18" s="146"/>
      <c r="B18" s="147"/>
      <c r="C18" s="147"/>
      <c r="D18" s="147"/>
      <c r="E18" s="147"/>
      <c r="F18" s="237"/>
      <c r="G18" s="81" t="s">
        <v>0</v>
      </c>
      <c r="H18" s="7"/>
      <c r="I18" s="157"/>
      <c r="J18" s="2"/>
    </row>
  </sheetData>
  <mergeCells count="22">
    <mergeCell ref="A17:G17"/>
    <mergeCell ref="B12:D12"/>
    <mergeCell ref="A3:H3"/>
    <mergeCell ref="D9:E9"/>
    <mergeCell ref="D10:E10"/>
    <mergeCell ref="D11:E11"/>
    <mergeCell ref="A18:F18"/>
    <mergeCell ref="A4:A16"/>
    <mergeCell ref="J8:O8"/>
    <mergeCell ref="J9:N9"/>
    <mergeCell ref="J10:N10"/>
    <mergeCell ref="J11:O11"/>
    <mergeCell ref="I1:I18"/>
    <mergeCell ref="A2:H2"/>
    <mergeCell ref="A1:H1"/>
    <mergeCell ref="J1:O1"/>
    <mergeCell ref="J2:O2"/>
    <mergeCell ref="J3:O3"/>
    <mergeCell ref="B13:E13"/>
    <mergeCell ref="B14:E14"/>
    <mergeCell ref="B15:E15"/>
    <mergeCell ref="B16:E16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A4" zoomScale="70" zoomScaleNormal="70" workbookViewId="0">
      <selection activeCell="C7" sqref="C7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26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2000</v>
      </c>
      <c r="D5" s="15">
        <v>0</v>
      </c>
      <c r="E5" s="16">
        <f>C5*D5</f>
        <v>0</v>
      </c>
      <c r="F5" s="17">
        <f>C5-E5</f>
        <v>2000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558.35</v>
      </c>
      <c r="D6" s="15">
        <v>0</v>
      </c>
      <c r="E6" s="16">
        <f>C6*D6</f>
        <v>0</v>
      </c>
      <c r="F6" s="17">
        <f>C6-E6</f>
        <v>558.35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0</v>
      </c>
      <c r="D7" s="15">
        <v>0</v>
      </c>
      <c r="E7" s="16">
        <f t="shared" ref="E7:E8" si="0">C7*D7</f>
        <v>0</v>
      </c>
      <c r="F7" s="17">
        <f t="shared" ref="F7" si="1">C7-E7</f>
        <v>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20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3000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2558.35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441.65000000000009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0.14721666666666669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7675.0499999999993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60" zoomScaleNormal="60" workbookViewId="0">
      <selection activeCell="C8" sqref="C8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80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8000</v>
      </c>
      <c r="D5" s="15">
        <v>0</v>
      </c>
      <c r="E5" s="16">
        <f>C5*D5</f>
        <v>0</v>
      </c>
      <c r="F5" s="17">
        <f>C5-E5</f>
        <v>8000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1000</v>
      </c>
      <c r="D6" s="15">
        <v>0</v>
      </c>
      <c r="E6" s="16">
        <f>C6*D6</f>
        <v>0</v>
      </c>
      <c r="F6" s="17">
        <f>C6-E6</f>
        <v>1000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380.62</v>
      </c>
      <c r="D7" s="15">
        <v>0</v>
      </c>
      <c r="E7" s="16">
        <f t="shared" ref="E7:E8" si="0">C7*D7</f>
        <v>0</v>
      </c>
      <c r="F7" s="17">
        <f t="shared" ref="F7" si="1">C7-E7</f>
        <v>380.62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72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11000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9380.6200000000008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1619.3799999999992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0.14721636363636356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28141.86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60" zoomScaleNormal="60" workbookViewId="0">
      <selection activeCell="C9" sqref="C9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27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20000</v>
      </c>
      <c r="D5" s="15">
        <v>0</v>
      </c>
      <c r="E5" s="16">
        <f>C5*D5</f>
        <v>0</v>
      </c>
      <c r="F5" s="17">
        <f>C5-E5</f>
        <v>20000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2000</v>
      </c>
      <c r="D6" s="15">
        <v>0</v>
      </c>
      <c r="E6" s="16">
        <f>C6*D6</f>
        <v>0</v>
      </c>
      <c r="F6" s="17">
        <f>C6-E6</f>
        <v>2000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2000</v>
      </c>
      <c r="D7" s="15">
        <v>0</v>
      </c>
      <c r="E7" s="16">
        <f t="shared" ref="E7:E8" si="0">C7*D7</f>
        <v>0</v>
      </c>
      <c r="F7" s="17">
        <f t="shared" ref="F7" si="1">C7-E7</f>
        <v>2000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730.73</v>
      </c>
      <c r="D8" s="15">
        <v>0</v>
      </c>
      <c r="E8" s="16">
        <f t="shared" si="0"/>
        <v>0</v>
      </c>
      <c r="F8" s="17">
        <f>C8-E8</f>
        <v>730.73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189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29000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24730.73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4269.2700000000004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0.14721620689655174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74192.19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A2" zoomScale="60" zoomScaleNormal="60" workbookViewId="0">
      <selection activeCell="C10" sqref="C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28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2000</v>
      </c>
      <c r="D5" s="15">
        <v>0</v>
      </c>
      <c r="E5" s="16">
        <f>C5*D5</f>
        <v>0</v>
      </c>
      <c r="F5" s="17">
        <f>C5-E5</f>
        <v>2000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5000</v>
      </c>
      <c r="D6" s="15">
        <v>0</v>
      </c>
      <c r="E6" s="16">
        <f>C6*D6</f>
        <v>0</v>
      </c>
      <c r="F6" s="17">
        <f>C6-E6</f>
        <v>5000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5000</v>
      </c>
      <c r="D7" s="15">
        <v>0</v>
      </c>
      <c r="E7" s="16">
        <f t="shared" ref="E7:E8" si="0">C7*D7</f>
        <v>0</v>
      </c>
      <c r="F7" s="17">
        <f t="shared" ref="F7" si="1">C7-E7</f>
        <v>5000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700.22</v>
      </c>
      <c r="D8" s="15">
        <v>0</v>
      </c>
      <c r="E8" s="16">
        <f t="shared" si="0"/>
        <v>0</v>
      </c>
      <c r="F8" s="17">
        <f>C8-E8</f>
        <v>700.22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235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36000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12700.22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23299.78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0.6472161111111111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38100.659999999996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60" zoomScaleNormal="60" workbookViewId="0">
      <selection activeCell="C7" sqref="C7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79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2000</v>
      </c>
      <c r="D5" s="15">
        <v>0</v>
      </c>
      <c r="E5" s="16">
        <f>C5*D5</f>
        <v>0</v>
      </c>
      <c r="F5" s="17">
        <f>C5-E5</f>
        <v>2000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558.35</v>
      </c>
      <c r="D6" s="15">
        <v>0</v>
      </c>
      <c r="E6" s="16">
        <f>C6*D6</f>
        <v>0</v>
      </c>
      <c r="F6" s="17">
        <f>C6-E6</f>
        <v>558.35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0</v>
      </c>
      <c r="D7" s="15">
        <v>0</v>
      </c>
      <c r="E7" s="16">
        <f t="shared" ref="E7:E8" si="0">C7*D7</f>
        <v>0</v>
      </c>
      <c r="F7" s="17">
        <f t="shared" ref="F7" si="1">C7-E7</f>
        <v>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0</v>
      </c>
      <c r="D8" s="15">
        <v>0</v>
      </c>
      <c r="E8" s="16">
        <f t="shared" si="0"/>
        <v>0</v>
      </c>
      <c r="F8" s="17">
        <f>C8-E8</f>
        <v>0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20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3000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2558.35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441.65000000000009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0.14721666666666669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7675.0499999999993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I1:I17"/>
    <mergeCell ref="J1:O1"/>
    <mergeCell ref="A2:H2"/>
    <mergeCell ref="J2:O2"/>
    <mergeCell ref="A3:H3"/>
    <mergeCell ref="J3:O3"/>
    <mergeCell ref="A4:A15"/>
    <mergeCell ref="J8:O8"/>
    <mergeCell ref="D9:E9"/>
    <mergeCell ref="J9:N9"/>
    <mergeCell ref="D10:E10"/>
    <mergeCell ref="J10:N10"/>
    <mergeCell ref="B11:D11"/>
    <mergeCell ref="J11:O11"/>
    <mergeCell ref="B12:E12"/>
    <mergeCell ref="B13:E13"/>
    <mergeCell ref="B14:E14"/>
    <mergeCell ref="B15:E15"/>
    <mergeCell ref="A16:G16"/>
    <mergeCell ref="A17:F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60" zoomScaleNormal="60" workbookViewId="0">
      <selection activeCell="C10" sqref="C10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5.570312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29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35000</v>
      </c>
      <c r="D5" s="15">
        <v>0</v>
      </c>
      <c r="E5" s="16">
        <f>C5*D5</f>
        <v>0</v>
      </c>
      <c r="F5" s="17">
        <f>C5-E5</f>
        <v>35000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5000</v>
      </c>
      <c r="D6" s="15">
        <v>0</v>
      </c>
      <c r="E6" s="16">
        <f>C6*D6</f>
        <v>0</v>
      </c>
      <c r="F6" s="17">
        <f>C6-E6</f>
        <v>5000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5000</v>
      </c>
      <c r="D7" s="15">
        <v>0</v>
      </c>
      <c r="E7" s="16">
        <f t="shared" ref="E7:E8" si="0">C7*D7</f>
        <v>0</v>
      </c>
      <c r="F7" s="17">
        <f t="shared" ref="F7" si="1">C7-E7</f>
        <v>5000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197.54</v>
      </c>
      <c r="D8" s="15">
        <v>0</v>
      </c>
      <c r="E8" s="16">
        <f t="shared" si="0"/>
        <v>0</v>
      </c>
      <c r="F8" s="17">
        <f>C8-E8</f>
        <v>197.54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346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53000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45197.54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7802.4599999999991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0.14721622641509433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135592.62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A1:H1"/>
    <mergeCell ref="J1:O1"/>
    <mergeCell ref="J2:O2"/>
    <mergeCell ref="J3:O3"/>
    <mergeCell ref="J8:O8"/>
    <mergeCell ref="I1:I17"/>
    <mergeCell ref="A2:H2"/>
    <mergeCell ref="A3:H3"/>
    <mergeCell ref="A4:A15"/>
    <mergeCell ref="D9:E9"/>
    <mergeCell ref="D10:E10"/>
    <mergeCell ref="B11:D11"/>
    <mergeCell ref="B12:E12"/>
    <mergeCell ref="B13:E13"/>
    <mergeCell ref="B14:E14"/>
    <mergeCell ref="J9:N9"/>
    <mergeCell ref="J10:N10"/>
    <mergeCell ref="J11:O11"/>
    <mergeCell ref="B15:E15"/>
    <mergeCell ref="A16:G16"/>
    <mergeCell ref="A17:F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zoomScale="60" zoomScaleNormal="60" workbookViewId="0">
      <selection activeCell="C6" sqref="C6"/>
    </sheetView>
  </sheetViews>
  <sheetFormatPr defaultColWidth="8.7109375" defaultRowHeight="15" x14ac:dyDescent="0.25"/>
  <cols>
    <col min="1" max="1" width="3.5703125" style="1" customWidth="1"/>
    <col min="2" max="2" width="46.42578125" style="1" customWidth="1"/>
    <col min="3" max="3" width="32.7109375" style="1" customWidth="1"/>
    <col min="4" max="4" width="20.42578125" style="1" customWidth="1"/>
    <col min="5" max="5" width="25.140625" style="1" bestFit="1" customWidth="1"/>
    <col min="6" max="6" width="18.7109375" style="1" customWidth="1"/>
    <col min="7" max="7" width="21.140625" style="1" customWidth="1"/>
    <col min="8" max="8" width="14.28515625" style="1" customWidth="1"/>
    <col min="9" max="9" width="6.140625" style="1" customWidth="1"/>
    <col min="10" max="10" width="20" style="1" customWidth="1"/>
    <col min="11" max="11" width="12.28515625" style="1" customWidth="1"/>
    <col min="12" max="12" width="15.140625" style="1" customWidth="1"/>
    <col min="13" max="13" width="14.7109375" style="1" customWidth="1"/>
    <col min="14" max="14" width="12.5703125" style="1" customWidth="1"/>
    <col min="15" max="15" width="14.140625" style="1" customWidth="1"/>
    <col min="16" max="16384" width="8.7109375" style="1"/>
  </cols>
  <sheetData>
    <row r="1" spans="1:16" ht="22.5" customHeight="1" x14ac:dyDescent="0.25">
      <c r="A1" s="108" t="s">
        <v>63</v>
      </c>
      <c r="B1" s="109"/>
      <c r="C1" s="109"/>
      <c r="D1" s="109"/>
      <c r="E1" s="109"/>
      <c r="F1" s="109"/>
      <c r="G1" s="109"/>
      <c r="H1" s="110"/>
      <c r="I1" s="113"/>
      <c r="J1" s="111" t="s">
        <v>64</v>
      </c>
      <c r="K1" s="109"/>
      <c r="L1" s="109"/>
      <c r="M1" s="109"/>
      <c r="N1" s="109"/>
      <c r="O1" s="110"/>
    </row>
    <row r="2" spans="1:16" ht="63" customHeight="1" x14ac:dyDescent="0.25">
      <c r="A2" s="105" t="s">
        <v>5</v>
      </c>
      <c r="B2" s="106"/>
      <c r="C2" s="106"/>
      <c r="D2" s="106"/>
      <c r="E2" s="106"/>
      <c r="F2" s="106"/>
      <c r="G2" s="106"/>
      <c r="H2" s="107"/>
      <c r="I2" s="114"/>
      <c r="J2" s="112" t="s">
        <v>5</v>
      </c>
      <c r="K2" s="106"/>
      <c r="L2" s="106"/>
      <c r="M2" s="106"/>
      <c r="N2" s="106"/>
      <c r="O2" s="107"/>
    </row>
    <row r="3" spans="1:16" ht="45" customHeight="1" x14ac:dyDescent="0.25">
      <c r="A3" s="123" t="s">
        <v>30</v>
      </c>
      <c r="B3" s="124"/>
      <c r="C3" s="124"/>
      <c r="D3" s="124"/>
      <c r="E3" s="124"/>
      <c r="F3" s="124"/>
      <c r="G3" s="124"/>
      <c r="H3" s="125"/>
      <c r="I3" s="114"/>
      <c r="J3" s="129" t="s">
        <v>65</v>
      </c>
      <c r="K3" s="100"/>
      <c r="L3" s="100"/>
      <c r="M3" s="100"/>
      <c r="N3" s="100"/>
      <c r="O3" s="130"/>
      <c r="P3" s="4"/>
    </row>
    <row r="4" spans="1:16" ht="143.25" customHeight="1" x14ac:dyDescent="0.25">
      <c r="A4" s="116"/>
      <c r="B4" s="10" t="s">
        <v>4</v>
      </c>
      <c r="C4" s="12" t="s">
        <v>11</v>
      </c>
      <c r="D4" s="11" t="s">
        <v>14</v>
      </c>
      <c r="E4" s="12" t="s">
        <v>13</v>
      </c>
      <c r="F4" s="13" t="s">
        <v>2</v>
      </c>
      <c r="G4" s="13" t="s">
        <v>3</v>
      </c>
      <c r="H4" s="73" t="s">
        <v>1</v>
      </c>
      <c r="I4" s="114"/>
      <c r="J4" s="61" t="s">
        <v>54</v>
      </c>
      <c r="K4" s="9" t="s">
        <v>78</v>
      </c>
      <c r="L4" s="9" t="s">
        <v>56</v>
      </c>
      <c r="M4" s="9" t="s">
        <v>57</v>
      </c>
      <c r="N4" s="9" t="s">
        <v>58</v>
      </c>
      <c r="O4" s="69" t="s">
        <v>59</v>
      </c>
    </row>
    <row r="5" spans="1:16" ht="81.599999999999994" customHeight="1" x14ac:dyDescent="0.25">
      <c r="A5" s="116"/>
      <c r="B5" s="12" t="s">
        <v>16</v>
      </c>
      <c r="C5" s="14">
        <v>15000</v>
      </c>
      <c r="D5" s="15">
        <v>0</v>
      </c>
      <c r="E5" s="16">
        <f>C5*D5</f>
        <v>0</v>
      </c>
      <c r="F5" s="17">
        <f>C5-E5</f>
        <v>15000</v>
      </c>
      <c r="G5" s="18"/>
      <c r="H5" s="74"/>
      <c r="I5" s="114"/>
      <c r="J5" s="62" t="s">
        <v>60</v>
      </c>
      <c r="K5" s="26"/>
      <c r="L5" s="27"/>
      <c r="M5" s="26"/>
      <c r="N5" s="27"/>
      <c r="O5" s="71">
        <f>K5*M5*N5</f>
        <v>0</v>
      </c>
    </row>
    <row r="6" spans="1:16" ht="81.599999999999994" customHeight="1" x14ac:dyDescent="0.25">
      <c r="A6" s="116"/>
      <c r="B6" s="12" t="s">
        <v>17</v>
      </c>
      <c r="C6" s="14">
        <v>3000</v>
      </c>
      <c r="D6" s="15">
        <v>0</v>
      </c>
      <c r="E6" s="16">
        <f>C6*D6</f>
        <v>0</v>
      </c>
      <c r="F6" s="17">
        <f>C6-E6</f>
        <v>3000</v>
      </c>
      <c r="G6" s="18"/>
      <c r="H6" s="74"/>
      <c r="I6" s="114"/>
      <c r="J6" s="62" t="s">
        <v>60</v>
      </c>
      <c r="K6" s="26"/>
      <c r="L6" s="27"/>
      <c r="M6" s="26"/>
      <c r="N6" s="27"/>
      <c r="O6" s="71">
        <f>K6*M6*N6</f>
        <v>0</v>
      </c>
    </row>
    <row r="7" spans="1:16" ht="81.599999999999994" customHeight="1" x14ac:dyDescent="0.25">
      <c r="A7" s="116"/>
      <c r="B7" s="12" t="s">
        <v>18</v>
      </c>
      <c r="C7" s="14">
        <v>3000</v>
      </c>
      <c r="D7" s="15">
        <v>0</v>
      </c>
      <c r="E7" s="16">
        <f t="shared" ref="E7:E8" si="0">C7*D7</f>
        <v>0</v>
      </c>
      <c r="F7" s="17">
        <f t="shared" ref="F7" si="1">C7-E7</f>
        <v>3000</v>
      </c>
      <c r="G7" s="18"/>
      <c r="H7" s="74"/>
      <c r="I7" s="114"/>
      <c r="J7" s="62" t="s">
        <v>60</v>
      </c>
      <c r="K7" s="26"/>
      <c r="L7" s="27"/>
      <c r="M7" s="26"/>
      <c r="N7" s="27"/>
      <c r="O7" s="71">
        <f>K7*M7*N7</f>
        <v>0</v>
      </c>
    </row>
    <row r="8" spans="1:16" ht="81.599999999999994" customHeight="1" x14ac:dyDescent="0.25">
      <c r="A8" s="116"/>
      <c r="B8" s="12" t="s">
        <v>19</v>
      </c>
      <c r="C8" s="14">
        <v>319.58999999999997</v>
      </c>
      <c r="D8" s="15">
        <v>0</v>
      </c>
      <c r="E8" s="16">
        <f t="shared" si="0"/>
        <v>0</v>
      </c>
      <c r="F8" s="17">
        <f>C8-E8</f>
        <v>319.58999999999997</v>
      </c>
      <c r="G8" s="18"/>
      <c r="H8" s="74"/>
      <c r="I8" s="114"/>
      <c r="J8" s="102"/>
      <c r="K8" s="131"/>
      <c r="L8" s="131"/>
      <c r="M8" s="131"/>
      <c r="N8" s="131"/>
      <c r="O8" s="132"/>
    </row>
    <row r="9" spans="1:16" ht="47.25" customHeight="1" x14ac:dyDescent="0.25">
      <c r="A9" s="116"/>
      <c r="B9" s="19"/>
      <c r="C9" s="16"/>
      <c r="D9" s="126" t="s">
        <v>15</v>
      </c>
      <c r="E9" s="126"/>
      <c r="F9" s="20" t="s">
        <v>2</v>
      </c>
      <c r="G9" s="13" t="s">
        <v>3</v>
      </c>
      <c r="H9" s="73" t="s">
        <v>1</v>
      </c>
      <c r="I9" s="114"/>
      <c r="J9" s="101" t="s">
        <v>61</v>
      </c>
      <c r="K9" s="133"/>
      <c r="L9" s="133"/>
      <c r="M9" s="133"/>
      <c r="N9" s="133"/>
      <c r="O9" s="72">
        <f>SUM(O5:O6:O7)</f>
        <v>0</v>
      </c>
    </row>
    <row r="10" spans="1:16" ht="93" customHeight="1" x14ac:dyDescent="0.25">
      <c r="A10" s="116"/>
      <c r="B10" s="12" t="s">
        <v>12</v>
      </c>
      <c r="C10" s="21">
        <v>163</v>
      </c>
      <c r="D10" s="127">
        <v>0</v>
      </c>
      <c r="E10" s="127"/>
      <c r="F10" s="17">
        <f>C10*D10</f>
        <v>0</v>
      </c>
      <c r="G10" s="18"/>
      <c r="H10" s="74"/>
      <c r="I10" s="114"/>
      <c r="J10" s="101" t="s">
        <v>62</v>
      </c>
      <c r="K10" s="133"/>
      <c r="L10" s="133"/>
      <c r="M10" s="133"/>
      <c r="N10" s="133"/>
      <c r="O10" s="72">
        <f>O9*3</f>
        <v>0</v>
      </c>
    </row>
    <row r="11" spans="1:16" ht="72.75" customHeight="1" thickBot="1" x14ac:dyDescent="0.3">
      <c r="A11" s="116"/>
      <c r="B11" s="128" t="s">
        <v>21</v>
      </c>
      <c r="C11" s="124"/>
      <c r="D11" s="124"/>
      <c r="E11" s="22">
        <v>25000</v>
      </c>
      <c r="F11" s="20" t="s">
        <v>8</v>
      </c>
      <c r="G11" s="13" t="s">
        <v>9</v>
      </c>
      <c r="H11" s="74"/>
      <c r="I11" s="114"/>
      <c r="J11" s="134" t="s">
        <v>66</v>
      </c>
      <c r="K11" s="135"/>
      <c r="L11" s="135"/>
      <c r="M11" s="135"/>
      <c r="N11" s="135"/>
      <c r="O11" s="136"/>
    </row>
    <row r="12" spans="1:16" ht="30" customHeight="1" x14ac:dyDescent="0.25">
      <c r="A12" s="116"/>
      <c r="B12" s="119" t="s">
        <v>22</v>
      </c>
      <c r="C12" s="119"/>
      <c r="D12" s="119"/>
      <c r="E12" s="119"/>
      <c r="F12" s="23">
        <f>SUM(F5:F10)</f>
        <v>21319.59</v>
      </c>
      <c r="G12" s="18"/>
      <c r="H12" s="75"/>
      <c r="I12" s="114"/>
      <c r="J12" s="2"/>
    </row>
    <row r="13" spans="1:16" ht="30" customHeight="1" x14ac:dyDescent="0.25">
      <c r="A13" s="116"/>
      <c r="B13" s="119" t="s">
        <v>7</v>
      </c>
      <c r="C13" s="119"/>
      <c r="D13" s="119"/>
      <c r="E13" s="120"/>
      <c r="F13" s="23">
        <f>E11-F12</f>
        <v>3680.41</v>
      </c>
      <c r="G13" s="18"/>
      <c r="H13" s="75"/>
      <c r="I13" s="114"/>
      <c r="J13" s="2"/>
    </row>
    <row r="14" spans="1:16" ht="30" customHeight="1" x14ac:dyDescent="0.25">
      <c r="A14" s="116"/>
      <c r="B14" s="119" t="s">
        <v>6</v>
      </c>
      <c r="C14" s="119"/>
      <c r="D14" s="119"/>
      <c r="E14" s="120"/>
      <c r="F14" s="24">
        <f>F13/E11</f>
        <v>0.1472164</v>
      </c>
      <c r="G14" s="25"/>
      <c r="H14" s="75"/>
      <c r="I14" s="114"/>
      <c r="J14" s="2"/>
    </row>
    <row r="15" spans="1:16" ht="30" customHeight="1" x14ac:dyDescent="0.25">
      <c r="A15" s="116"/>
      <c r="B15" s="119" t="s">
        <v>23</v>
      </c>
      <c r="C15" s="119"/>
      <c r="D15" s="119"/>
      <c r="E15" s="119"/>
      <c r="F15" s="23">
        <f>F12*3</f>
        <v>63958.770000000004</v>
      </c>
      <c r="G15" s="25"/>
      <c r="H15" s="75"/>
      <c r="I15" s="114"/>
      <c r="J15" s="2"/>
    </row>
    <row r="16" spans="1:16" ht="38.450000000000003" customHeight="1" x14ac:dyDescent="0.25">
      <c r="A16" s="121" t="s">
        <v>10</v>
      </c>
      <c r="B16" s="122"/>
      <c r="C16" s="122"/>
      <c r="D16" s="122"/>
      <c r="E16" s="122"/>
      <c r="F16" s="122"/>
      <c r="G16" s="122"/>
      <c r="H16" s="5"/>
      <c r="I16" s="114"/>
      <c r="J16" s="2"/>
    </row>
    <row r="17" spans="1:10" ht="16.5" thickBot="1" x14ac:dyDescent="0.3">
      <c r="A17" s="117"/>
      <c r="B17" s="118"/>
      <c r="C17" s="118"/>
      <c r="D17" s="118"/>
      <c r="E17" s="118"/>
      <c r="F17" s="118"/>
      <c r="G17" s="67" t="s">
        <v>0</v>
      </c>
      <c r="H17" s="7"/>
      <c r="I17" s="115"/>
      <c r="J17" s="2"/>
    </row>
  </sheetData>
  <mergeCells count="21">
    <mergeCell ref="J3:O3"/>
    <mergeCell ref="J8:O8"/>
    <mergeCell ref="J9:N9"/>
    <mergeCell ref="J10:N10"/>
    <mergeCell ref="J11:O11"/>
    <mergeCell ref="A2:H2"/>
    <mergeCell ref="A1:H1"/>
    <mergeCell ref="J1:O1"/>
    <mergeCell ref="J2:O2"/>
    <mergeCell ref="I1:I17"/>
    <mergeCell ref="A4:A15"/>
    <mergeCell ref="A17:F17"/>
    <mergeCell ref="B13:E13"/>
    <mergeCell ref="B14:E14"/>
    <mergeCell ref="B15:E15"/>
    <mergeCell ref="A16:G16"/>
    <mergeCell ref="A3:H3"/>
    <mergeCell ref="D9:E9"/>
    <mergeCell ref="D10:E10"/>
    <mergeCell ref="B11:D11"/>
    <mergeCell ref="B12:E1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LOTTO 1 - MECC. MODENA</vt:lpstr>
      <vt:lpstr>LOTTO 2 - MECC. SASSUOLO</vt:lpstr>
      <vt:lpstr>LOTTO 3 - MECC. MONTEFIORINO</vt:lpstr>
      <vt:lpstr>LOTTO 4 - MECC. CASTELFRANCO</vt:lpstr>
      <vt:lpstr>LOTTO 5 - MECC. CARPI</vt:lpstr>
      <vt:lpstr>LOTTO 6 - MECC. MIRANDOLA</vt:lpstr>
      <vt:lpstr>LOTTO 7 - MECC FINALE</vt:lpstr>
      <vt:lpstr>LOTTO 8 - MECC VIGNOLA</vt:lpstr>
      <vt:lpstr>LOTTO 9 - MECC PAVULLO</vt:lpstr>
      <vt:lpstr>LOTTO 10 - GOMM MODENA</vt:lpstr>
      <vt:lpstr>LOTTO 11 - GOMM SASSUOLO</vt:lpstr>
      <vt:lpstr>LOTTO 12 - GOMM MONTEFIORINO</vt:lpstr>
      <vt:lpstr>LOTTO 13 - GOMM CASTELFRANCO</vt:lpstr>
      <vt:lpstr>LOTTO 14 - GOMM CARPI</vt:lpstr>
      <vt:lpstr>LOTTO 15 - GOMM MIRANDOLA</vt:lpstr>
      <vt:lpstr>LOTTO 16 - GOMM FINALE</vt:lpstr>
      <vt:lpstr>LOTTO 17 - GOMM VIGNOLA</vt:lpstr>
      <vt:lpstr>LOTTO 18 - GOMM PAVULLO</vt:lpstr>
      <vt:lpstr>LOTTO 19 - CARR MODENA</vt:lpstr>
      <vt:lpstr>LOTTO 20 - CARR SASSUOLO</vt:lpstr>
      <vt:lpstr>LOTTO 21 - CARR MONTEFIORINO</vt:lpstr>
      <vt:lpstr>LOTTO 22 - CARR CASTELFRANCO</vt:lpstr>
      <vt:lpstr>LOTTO 23 - CARR CARPI</vt:lpstr>
      <vt:lpstr>LOTTO 24 - CARR MIRANDOLA</vt:lpstr>
      <vt:lpstr>LOTTO 25 - CARR FINALE</vt:lpstr>
      <vt:lpstr>LOTTO 26 - CARR VIGNOLA</vt:lpstr>
      <vt:lpstr>LOTTO 27 - CARR PAVULLO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2022-02-22T13:11:46Z</dcterms:modified>
</cp:coreProperties>
</file>