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vattil\Desktop\SATER\Dentiere\2022\Documenti di gara\"/>
    </mc:Choice>
  </mc:AlternateContent>
  <xr:revisionPtr revIDLastSave="0" documentId="13_ncr:1_{867888D1-35B3-4779-8EA1-D02322F83F07}" xr6:coauthVersionLast="36" xr6:coauthVersionMax="36" xr10:uidLastSave="{00000000-0000-0000-0000-000000000000}"/>
  <bookViews>
    <workbookView xWindow="0" yWindow="0" windowWidth="28800" windowHeight="12225" xr2:uid="{BA606E99-4B20-492D-A659-7B8AE95FE8C5}"/>
  </bookViews>
  <sheets>
    <sheet name="Foglio1" sheetId="1" r:id="rId1"/>
  </sheets>
  <definedNames>
    <definedName name="_xlnm._FilterDatabase" localSheetId="0" hidden="1">Foglio1!$A$1:$L$7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E6" i="1" l="1"/>
  <c r="J5" i="1" l="1"/>
  <c r="F4" i="1" l="1"/>
  <c r="F6" i="1" l="1"/>
  <c r="G6" i="1" s="1"/>
  <c r="K2" i="1"/>
  <c r="J2" i="1"/>
  <c r="F2" i="1" l="1"/>
  <c r="G2" i="1" l="1"/>
  <c r="K3" i="1"/>
  <c r="K4" i="1"/>
  <c r="K5" i="1"/>
  <c r="J3" i="1"/>
  <c r="J4" i="1"/>
  <c r="F3" i="1"/>
  <c r="F5" i="1"/>
  <c r="H3" i="1"/>
  <c r="H4" i="1"/>
  <c r="H5" i="1"/>
  <c r="H2" i="1"/>
  <c r="I2" i="1" l="1"/>
  <c r="G5" i="1"/>
  <c r="I5" i="1" s="1"/>
  <c r="G3" i="1"/>
  <c r="I3" i="1" s="1"/>
  <c r="G4" i="1"/>
  <c r="I4" i="1" s="1"/>
  <c r="E9" i="1" s="1"/>
  <c r="H7" i="1" l="1"/>
  <c r="H8" i="1" s="1"/>
  <c r="I6" i="1"/>
  <c r="I8" i="1" l="1"/>
  <c r="I9" i="1" s="1"/>
</calcChain>
</file>

<file path=xl/sharedStrings.xml><?xml version="1.0" encoding="utf-8"?>
<sst xmlns="http://schemas.openxmlformats.org/spreadsheetml/2006/main" count="23" uniqueCount="23">
  <si>
    <t>LOTTI</t>
  </si>
  <si>
    <t>CIG</t>
  </si>
  <si>
    <t>CPV</t>
  </si>
  <si>
    <t>5° D'OBBLIGO</t>
  </si>
  <si>
    <t>CAUZIONE 4 ANNI (2%)</t>
  </si>
  <si>
    <t>CAUZIONE RIDOTTA 4 ANNI (1%)</t>
  </si>
  <si>
    <t>TOTALE OPZIONI</t>
  </si>
  <si>
    <t>OPZIONI RINNOVO (2 ANNI)</t>
  </si>
  <si>
    <t>PROROGA TECNICA (6 MESI)</t>
  </si>
  <si>
    <t>BASE D'ASTA 
(4 ANNI)</t>
  </si>
  <si>
    <t>CONTRIBUTO ANAC</t>
  </si>
  <si>
    <t>33138100-7</t>
  </si>
  <si>
    <t>33135000-5</t>
  </si>
  <si>
    <t>33133000-1</t>
  </si>
  <si>
    <t>33138000-6</t>
  </si>
  <si>
    <t>DESCRIZIONE</t>
  </si>
  <si>
    <t>PROTESI ODONTOIATRICHE</t>
  </si>
  <si>
    <t>APPARECCHI ORTODONTICI</t>
  </si>
  <si>
    <t>SCANNER INTRAORALI</t>
  </si>
  <si>
    <t>MATERIALE ORTODONTICO</t>
  </si>
  <si>
    <t>9406663FDC</t>
  </si>
  <si>
    <t>94066640B4</t>
  </si>
  <si>
    <t>940666625A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</si>
</sst>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[$€-410]\ #,##0.00;[Red]\-[$€-410]\ #,##0.00"/>
    <numFmt numFmtId="166" formatCode="#,##0.00\ [$€-410];[Red]\-#,##0.00\ [$€-410]"/>
    <numFmt numFmtId="167" formatCode="[$€-2]\ #,##0.00;[Red]\-[$€-2]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vertical="center"/>
    </xf>
    <xf numFmtId="0" fontId="0" fillId="0" borderId="0" xfId="0" applyAlignment="1">
      <alignment vertical="center"/>
    </xf>
    <xf numFmtId="166" fontId="0" fillId="0" borderId="0" xfId="0" applyNumberFormat="1"/>
    <xf numFmtId="167" fontId="0" fillId="0" borderId="1" xfId="0" applyNumberFormat="1" applyBorder="1" applyAlignment="1">
      <alignment horizontal="right" vertical="center"/>
    </xf>
    <xf numFmtId="167" fontId="0" fillId="0" borderId="1" xfId="0" applyNumberFormat="1" applyFont="1" applyBorder="1" applyAlignment="1">
      <alignment horizontal="right" vertical="center"/>
    </xf>
    <xf numFmtId="0" fontId="1" fillId="0" borderId="0" xfId="0" applyFont="1"/>
    <xf numFmtId="0" fontId="0" fillId="0" borderId="1" xfId="0" applyBorder="1" applyAlignment="1">
      <alignment horizontal="left" vertical="center"/>
    </xf>
    <xf numFmtId="166" fontId="1" fillId="0" borderId="0" xfId="0" applyNumberFormat="1" applyFont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/>
    </xf>
    <xf numFmtId="165" fontId="1" fillId="0" borderId="0" xfId="0" applyNumberFormat="1" applyFont="1"/>
    <xf numFmtId="166" fontId="0" fillId="0" borderId="0" xfId="0" applyNumberFormat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165" fontId="0" fillId="2" borderId="1" xfId="0" applyNumberFormat="1" applyFont="1" applyFill="1" applyBorder="1" applyAlignment="1">
      <alignment vertical="center"/>
    </xf>
    <xf numFmtId="166" fontId="0" fillId="2" borderId="1" xfId="0" applyNumberFormat="1" applyFill="1" applyBorder="1" applyAlignment="1">
      <alignment vertical="center"/>
    </xf>
    <xf numFmtId="167" fontId="0" fillId="2" borderId="1" xfId="0" applyNumberFormat="1" applyFill="1" applyBorder="1" applyAlignment="1">
      <alignment horizontal="right" vertical="center"/>
    </xf>
    <xf numFmtId="166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34AA9-0300-4883-B657-CB6D72438D91}">
  <dimension ref="A1:M13"/>
  <sheetViews>
    <sheetView tabSelected="1" workbookViewId="0">
      <selection activeCell="I11" sqref="I11"/>
    </sheetView>
  </sheetViews>
  <sheetFormatPr defaultRowHeight="15" x14ac:dyDescent="0.25"/>
  <cols>
    <col min="1" max="1" width="9.140625" style="2"/>
    <col min="2" max="2" width="25.5703125" style="2" bestFit="1" customWidth="1"/>
    <col min="3" max="3" width="15.5703125" customWidth="1"/>
    <col min="4" max="4" width="15.85546875" bestFit="1" customWidth="1"/>
    <col min="5" max="5" width="15.5703125" customWidth="1"/>
    <col min="6" max="6" width="18.42578125" customWidth="1"/>
    <col min="7" max="7" width="16.42578125" customWidth="1"/>
    <col min="8" max="9" width="14.7109375" customWidth="1"/>
    <col min="10" max="10" width="12" customWidth="1"/>
    <col min="11" max="11" width="14" customWidth="1"/>
    <col min="12" max="12" width="13.42578125" customWidth="1"/>
    <col min="13" max="13" width="13.28515625" bestFit="1" customWidth="1"/>
  </cols>
  <sheetData>
    <row r="1" spans="1:13" s="3" customFormat="1" ht="48" customHeight="1" x14ac:dyDescent="0.25">
      <c r="A1" s="4" t="s">
        <v>0</v>
      </c>
      <c r="B1" s="4" t="s">
        <v>15</v>
      </c>
      <c r="C1" s="4" t="s">
        <v>1</v>
      </c>
      <c r="D1" s="4" t="s">
        <v>2</v>
      </c>
      <c r="E1" s="5" t="s">
        <v>9</v>
      </c>
      <c r="F1" s="5" t="s">
        <v>7</v>
      </c>
      <c r="G1" s="5" t="s">
        <v>8</v>
      </c>
      <c r="H1" s="5" t="s">
        <v>3</v>
      </c>
      <c r="I1" s="5" t="s">
        <v>6</v>
      </c>
      <c r="J1" s="6" t="s">
        <v>4</v>
      </c>
      <c r="K1" s="5" t="s">
        <v>5</v>
      </c>
      <c r="L1" s="4" t="s">
        <v>10</v>
      </c>
    </row>
    <row r="2" spans="1:13" s="11" customFormat="1" x14ac:dyDescent="0.25">
      <c r="A2" s="9">
        <v>1</v>
      </c>
      <c r="B2" s="16" t="s">
        <v>16</v>
      </c>
      <c r="C2" s="8" t="s">
        <v>20</v>
      </c>
      <c r="D2" s="8" t="s">
        <v>11</v>
      </c>
      <c r="E2" s="7">
        <v>4283808</v>
      </c>
      <c r="F2" s="7">
        <f>E2/2</f>
        <v>2141904</v>
      </c>
      <c r="G2" s="7">
        <f>F2/4</f>
        <v>535476</v>
      </c>
      <c r="H2" s="7">
        <f>E2*20%</f>
        <v>856761.60000000009</v>
      </c>
      <c r="I2" s="7">
        <f>SUM(F2:H2)</f>
        <v>3534141.6</v>
      </c>
      <c r="J2" s="10">
        <f>E2*2%</f>
        <v>85676.160000000003</v>
      </c>
      <c r="K2" s="10">
        <f>E2*1%</f>
        <v>42838.080000000002</v>
      </c>
      <c r="L2" s="14">
        <v>200</v>
      </c>
      <c r="M2" s="22"/>
    </row>
    <row r="3" spans="1:13" s="11" customFormat="1" x14ac:dyDescent="0.25">
      <c r="A3" s="9">
        <v>2</v>
      </c>
      <c r="B3" s="16" t="s">
        <v>17</v>
      </c>
      <c r="C3" s="8" t="s">
        <v>21</v>
      </c>
      <c r="D3" s="8" t="s">
        <v>12</v>
      </c>
      <c r="E3" s="7">
        <v>839644.56</v>
      </c>
      <c r="F3" s="7">
        <f t="shared" ref="F3:F5" si="0">E3/2</f>
        <v>419822.28</v>
      </c>
      <c r="G3" s="7">
        <f t="shared" ref="G3:G6" si="1">F3/4</f>
        <v>104955.57</v>
      </c>
      <c r="H3" s="7">
        <f t="shared" ref="H3:H5" si="2">E3*20%</f>
        <v>167928.91200000001</v>
      </c>
      <c r="I3" s="7">
        <f t="shared" ref="I3" si="3">SUM(F3:H3)</f>
        <v>692706.7620000001</v>
      </c>
      <c r="J3" s="10">
        <f t="shared" ref="J3:J4" si="4">E3*2%</f>
        <v>16792.891200000002</v>
      </c>
      <c r="K3" s="10">
        <f t="shared" ref="K3:K5" si="5">E3*1%</f>
        <v>8396.4456000000009</v>
      </c>
      <c r="L3" s="13">
        <v>140</v>
      </c>
      <c r="M3" s="22"/>
    </row>
    <row r="4" spans="1:13" s="30" customFormat="1" x14ac:dyDescent="0.25">
      <c r="A4" s="23">
        <v>3</v>
      </c>
      <c r="B4" s="24" t="s">
        <v>18</v>
      </c>
      <c r="C4" s="25">
        <v>9406665187</v>
      </c>
      <c r="D4" s="25" t="s">
        <v>13</v>
      </c>
      <c r="E4" s="26">
        <v>2340000</v>
      </c>
      <c r="F4" s="26">
        <f>E4/2</f>
        <v>1170000</v>
      </c>
      <c r="G4" s="26">
        <f t="shared" si="1"/>
        <v>292500</v>
      </c>
      <c r="H4" s="26">
        <f t="shared" si="2"/>
        <v>468000</v>
      </c>
      <c r="I4" s="26">
        <f>SUM(F4:H4)</f>
        <v>1930500</v>
      </c>
      <c r="J4" s="27">
        <f t="shared" si="4"/>
        <v>46800</v>
      </c>
      <c r="K4" s="27">
        <f t="shared" si="5"/>
        <v>23400</v>
      </c>
      <c r="L4" s="28">
        <v>140</v>
      </c>
      <c r="M4" s="29"/>
    </row>
    <row r="5" spans="1:13" s="11" customFormat="1" x14ac:dyDescent="0.25">
      <c r="A5" s="9">
        <v>4</v>
      </c>
      <c r="B5" s="16" t="s">
        <v>19</v>
      </c>
      <c r="C5" s="8" t="s">
        <v>22</v>
      </c>
      <c r="D5" s="8" t="s">
        <v>14</v>
      </c>
      <c r="E5" s="7">
        <v>922118.77</v>
      </c>
      <c r="F5" s="7">
        <f t="shared" si="0"/>
        <v>461059.38500000001</v>
      </c>
      <c r="G5" s="7">
        <f t="shared" si="1"/>
        <v>115264.84625</v>
      </c>
      <c r="H5" s="7">
        <f t="shared" si="2"/>
        <v>184423.75400000002</v>
      </c>
      <c r="I5" s="7">
        <f>SUM(F5:H5)</f>
        <v>760747.98524999991</v>
      </c>
      <c r="J5" s="10">
        <f>E5*2%</f>
        <v>18442.375400000001</v>
      </c>
      <c r="K5" s="10">
        <f t="shared" si="5"/>
        <v>9221.1877000000004</v>
      </c>
      <c r="L5" s="14">
        <v>140</v>
      </c>
      <c r="M5" s="22"/>
    </row>
    <row r="6" spans="1:13" x14ac:dyDescent="0.25">
      <c r="E6" s="1">
        <f>SUM(E2:E5)</f>
        <v>8385571.3300000001</v>
      </c>
      <c r="F6" s="1">
        <f>SUM(F2:F5)</f>
        <v>4192785.665</v>
      </c>
      <c r="G6" s="1">
        <f t="shared" si="1"/>
        <v>1048196.41625</v>
      </c>
      <c r="H6" s="1"/>
      <c r="I6" s="1">
        <f>SUM(I2:I5)</f>
        <v>6918096.3472499996</v>
      </c>
      <c r="M6" s="22"/>
    </row>
    <row r="7" spans="1:13" x14ac:dyDescent="0.25">
      <c r="E7" s="12"/>
      <c r="H7" s="12">
        <f>E4+E5+I4+I5</f>
        <v>5953366.7552499995</v>
      </c>
      <c r="I7" s="21">
        <f>I6+E6</f>
        <v>15303667.67725</v>
      </c>
      <c r="J7" s="17"/>
      <c r="K7" s="12"/>
      <c r="M7" s="22"/>
    </row>
    <row r="8" spans="1:13" x14ac:dyDescent="0.25">
      <c r="E8" s="12"/>
      <c r="H8" s="12">
        <f>H7*22%</f>
        <v>1309740.686155</v>
      </c>
      <c r="I8" s="12">
        <f>I7*2%</f>
        <v>306073.35354500002</v>
      </c>
    </row>
    <row r="9" spans="1:13" x14ac:dyDescent="0.25">
      <c r="B9" s="18"/>
      <c r="C9" s="19"/>
      <c r="E9" s="12">
        <f>E4+I4</f>
        <v>4270500</v>
      </c>
      <c r="I9" s="12">
        <f>I7+I8+H8+H11+H12</f>
        <v>16922264.526949998</v>
      </c>
    </row>
    <row r="10" spans="1:13" x14ac:dyDescent="0.25">
      <c r="B10" s="15"/>
      <c r="C10" s="19"/>
      <c r="I10" s="12"/>
    </row>
    <row r="11" spans="1:13" x14ac:dyDescent="0.25">
      <c r="B11" s="15"/>
      <c r="C11" s="19"/>
      <c r="H11">
        <v>1982.81</v>
      </c>
    </row>
    <row r="12" spans="1:13" x14ac:dyDescent="0.25">
      <c r="B12" s="15"/>
      <c r="C12" s="19"/>
      <c r="H12">
        <v>800</v>
      </c>
    </row>
    <row r="13" spans="1:13" x14ac:dyDescent="0.25">
      <c r="B13" s="15"/>
      <c r="C13" s="20"/>
    </row>
  </sheetData>
  <autoFilter ref="A1:L7" xr:uid="{A7ECBA56-3577-4E77-A94A-DAC08F89E856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Rovatti Laura</dc:creator>
  <cp:lastModifiedBy>Rovatti Laura</cp:lastModifiedBy>
  <dcterms:created xsi:type="dcterms:W3CDTF">2022-07-27T06:26:53Z</dcterms:created>
  <dcterms:modified xsi:type="dcterms:W3CDTF">2022-10-21T08:32:46Z</dcterms:modified>
</cp:coreProperties>
</file>