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90" windowHeight="8505"/>
  </bookViews>
  <sheets>
    <sheet name="Conto Economico" sheetId="1" r:id="rId1"/>
  </sheets>
  <externalReferences>
    <externalReference r:id="rId2"/>
  </externalReferences>
  <definedNames>
    <definedName name="_xlnm.Print_Area" localSheetId="0">'Conto Economico'!$A$1:$J$119</definedName>
    <definedName name="h">#REF!</definedName>
    <definedName name="_xlnm.Print_Titles" localSheetId="0">'Conto Economico'!$1:$5</definedName>
  </definedNames>
  <calcPr calcId="145621" fullCalcOnLoad="1"/>
</workbook>
</file>

<file path=xl/calcChain.xml><?xml version="1.0" encoding="utf-8"?>
<calcChain xmlns="http://schemas.openxmlformats.org/spreadsheetml/2006/main">
  <c r="H115" i="1" l="1"/>
  <c r="J115" i="1" s="1"/>
  <c r="G115" i="1"/>
  <c r="I115" i="1" s="1"/>
  <c r="H114" i="1"/>
  <c r="G114" i="1"/>
  <c r="I114" i="1" s="1"/>
  <c r="H113" i="1"/>
  <c r="G113" i="1"/>
  <c r="H112" i="1"/>
  <c r="G112" i="1"/>
  <c r="I112" i="1" s="1"/>
  <c r="H111" i="1"/>
  <c r="G111" i="1"/>
  <c r="H110" i="1"/>
  <c r="G110" i="1"/>
  <c r="I110" i="1" s="1"/>
  <c r="H109" i="1"/>
  <c r="H116" i="1" s="1"/>
  <c r="H103" i="1"/>
  <c r="G103" i="1"/>
  <c r="I103" i="1" s="1"/>
  <c r="H102" i="1"/>
  <c r="J102" i="1" s="1"/>
  <c r="G102" i="1"/>
  <c r="G101" i="1"/>
  <c r="H100" i="1"/>
  <c r="G100" i="1"/>
  <c r="H99" i="1"/>
  <c r="J99" i="1" s="1"/>
  <c r="G99" i="1"/>
  <c r="I99" i="1" s="1"/>
  <c r="H98" i="1"/>
  <c r="H94" i="1"/>
  <c r="J94" i="1" s="1"/>
  <c r="G94" i="1"/>
  <c r="H93" i="1"/>
  <c r="J93" i="1" s="1"/>
  <c r="G93" i="1"/>
  <c r="H89" i="1"/>
  <c r="G89" i="1"/>
  <c r="H88" i="1"/>
  <c r="G88" i="1"/>
  <c r="H82" i="1"/>
  <c r="G82" i="1"/>
  <c r="H81" i="1"/>
  <c r="G81" i="1"/>
  <c r="H80" i="1"/>
  <c r="G80" i="1"/>
  <c r="H79" i="1"/>
  <c r="H78" i="1" s="1"/>
  <c r="G79" i="1"/>
  <c r="G78" i="1"/>
  <c r="H77" i="1"/>
  <c r="J77" i="1" s="1"/>
  <c r="G77" i="1"/>
  <c r="H76" i="1"/>
  <c r="J76" i="1" s="1"/>
  <c r="G76" i="1"/>
  <c r="H75" i="1"/>
  <c r="J75" i="1" s="1"/>
  <c r="H74" i="1"/>
  <c r="J74" i="1" s="1"/>
  <c r="G74" i="1"/>
  <c r="H73" i="1"/>
  <c r="G73" i="1"/>
  <c r="H72" i="1"/>
  <c r="G72" i="1"/>
  <c r="H71" i="1"/>
  <c r="H70" i="1" s="1"/>
  <c r="G71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H62" i="1"/>
  <c r="G62" i="1"/>
  <c r="H61" i="1"/>
  <c r="G61" i="1"/>
  <c r="H60" i="1"/>
  <c r="G60" i="1"/>
  <c r="H59" i="1"/>
  <c r="G59" i="1"/>
  <c r="H58" i="1"/>
  <c r="G58" i="1"/>
  <c r="H57" i="1"/>
  <c r="H56" i="1"/>
  <c r="J56" i="1" s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H38" i="1"/>
  <c r="G38" i="1"/>
  <c r="H37" i="1"/>
  <c r="H36" i="1" s="1"/>
  <c r="G37" i="1"/>
  <c r="G36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H24" i="1" s="1"/>
  <c r="G25" i="1"/>
  <c r="G24" i="1"/>
  <c r="H23" i="1"/>
  <c r="G23" i="1"/>
  <c r="H22" i="1"/>
  <c r="G22" i="1"/>
  <c r="H21" i="1"/>
  <c r="J21" i="1" s="1"/>
  <c r="G21" i="1"/>
  <c r="H20" i="1"/>
  <c r="G20" i="1"/>
  <c r="H19" i="1"/>
  <c r="G19" i="1"/>
  <c r="H18" i="1"/>
  <c r="J18" i="1" s="1"/>
  <c r="G18" i="1"/>
  <c r="H17" i="1"/>
  <c r="J17" i="1" s="1"/>
  <c r="G17" i="1"/>
  <c r="H16" i="1"/>
  <c r="G16" i="1"/>
  <c r="H15" i="1"/>
  <c r="G15" i="1"/>
  <c r="H14" i="1"/>
  <c r="J14" i="1" s="1"/>
  <c r="G14" i="1"/>
  <c r="H13" i="1"/>
  <c r="J13" i="1" s="1"/>
  <c r="G13" i="1"/>
  <c r="H12" i="1"/>
  <c r="J12" i="1" s="1"/>
  <c r="G12" i="1"/>
  <c r="H11" i="1"/>
  <c r="J11" i="1" s="1"/>
  <c r="G11" i="1"/>
  <c r="H10" i="1"/>
  <c r="G10" i="1"/>
  <c r="H9" i="1"/>
  <c r="G9" i="1"/>
  <c r="H8" i="1"/>
  <c r="G8" i="1"/>
  <c r="H7" i="1"/>
  <c r="G7" i="1"/>
  <c r="G33" i="1" s="1"/>
  <c r="H4" i="1"/>
  <c r="G4" i="1"/>
  <c r="I33" i="1" l="1"/>
  <c r="H33" i="1"/>
  <c r="J9" i="1"/>
  <c r="H83" i="1"/>
  <c r="J8" i="1"/>
  <c r="J10" i="1"/>
  <c r="J78" i="1"/>
  <c r="I7" i="1"/>
  <c r="J7" i="1" s="1"/>
  <c r="I8" i="1"/>
  <c r="I9" i="1"/>
  <c r="I10" i="1"/>
  <c r="I11" i="1"/>
  <c r="I12" i="1"/>
  <c r="I13" i="1"/>
  <c r="I14" i="1"/>
  <c r="I15" i="1"/>
  <c r="J15" i="1" s="1"/>
  <c r="I16" i="1"/>
  <c r="J16" i="1" s="1"/>
  <c r="I17" i="1"/>
  <c r="I18" i="1"/>
  <c r="I19" i="1"/>
  <c r="J19" i="1" s="1"/>
  <c r="I20" i="1"/>
  <c r="J20" i="1" s="1"/>
  <c r="I22" i="1"/>
  <c r="I24" i="1"/>
  <c r="J24" i="1" s="1"/>
  <c r="I26" i="1"/>
  <c r="J26" i="1" s="1"/>
  <c r="I28" i="1"/>
  <c r="I30" i="1"/>
  <c r="I32" i="1"/>
  <c r="J32" i="1" s="1"/>
  <c r="I36" i="1"/>
  <c r="J36" i="1" s="1"/>
  <c r="I38" i="1"/>
  <c r="I40" i="1"/>
  <c r="I42" i="1"/>
  <c r="J42" i="1" s="1"/>
  <c r="I44" i="1"/>
  <c r="J44" i="1" s="1"/>
  <c r="I46" i="1"/>
  <c r="I48" i="1"/>
  <c r="I50" i="1"/>
  <c r="J50" i="1" s="1"/>
  <c r="I52" i="1"/>
  <c r="J52" i="1" s="1"/>
  <c r="I54" i="1"/>
  <c r="I56" i="1"/>
  <c r="I58" i="1"/>
  <c r="I60" i="1"/>
  <c r="J60" i="1" s="1"/>
  <c r="I62" i="1"/>
  <c r="J62" i="1" s="1"/>
  <c r="I64" i="1"/>
  <c r="I66" i="1"/>
  <c r="I68" i="1"/>
  <c r="J68" i="1" s="1"/>
  <c r="I70" i="1"/>
  <c r="J70" i="1" s="1"/>
  <c r="I72" i="1"/>
  <c r="I74" i="1"/>
  <c r="I76" i="1"/>
  <c r="I78" i="1"/>
  <c r="I80" i="1"/>
  <c r="I82" i="1"/>
  <c r="I89" i="1"/>
  <c r="J89" i="1" s="1"/>
  <c r="I93" i="1"/>
  <c r="G95" i="1"/>
  <c r="H101" i="1"/>
  <c r="I101" i="1" s="1"/>
  <c r="J103" i="1"/>
  <c r="J110" i="1"/>
  <c r="J112" i="1"/>
  <c r="J114" i="1"/>
  <c r="J22" i="1"/>
  <c r="J28" i="1"/>
  <c r="J30" i="1"/>
  <c r="J38" i="1"/>
  <c r="J40" i="1"/>
  <c r="J46" i="1"/>
  <c r="J48" i="1"/>
  <c r="J54" i="1"/>
  <c r="J58" i="1"/>
  <c r="J64" i="1"/>
  <c r="J66" i="1"/>
  <c r="J72" i="1"/>
  <c r="J80" i="1"/>
  <c r="J82" i="1"/>
  <c r="H95" i="1"/>
  <c r="J95" i="1" s="1"/>
  <c r="I21" i="1"/>
  <c r="I23" i="1"/>
  <c r="J23" i="1" s="1"/>
  <c r="I25" i="1"/>
  <c r="I27" i="1"/>
  <c r="I29" i="1"/>
  <c r="J29" i="1" s="1"/>
  <c r="I31" i="1"/>
  <c r="J31" i="1" s="1"/>
  <c r="I37" i="1"/>
  <c r="G39" i="1"/>
  <c r="I39" i="1" s="1"/>
  <c r="I41" i="1"/>
  <c r="J41" i="1" s="1"/>
  <c r="I43" i="1"/>
  <c r="J43" i="1" s="1"/>
  <c r="I45" i="1"/>
  <c r="I47" i="1"/>
  <c r="I49" i="1"/>
  <c r="J49" i="1" s="1"/>
  <c r="I51" i="1"/>
  <c r="J51" i="1" s="1"/>
  <c r="I53" i="1"/>
  <c r="I55" i="1"/>
  <c r="G57" i="1"/>
  <c r="I57" i="1" s="1"/>
  <c r="J57" i="1" s="1"/>
  <c r="I59" i="1"/>
  <c r="J59" i="1" s="1"/>
  <c r="I61" i="1"/>
  <c r="G63" i="1"/>
  <c r="I63" i="1" s="1"/>
  <c r="I65" i="1"/>
  <c r="J65" i="1" s="1"/>
  <c r="I67" i="1"/>
  <c r="J67" i="1" s="1"/>
  <c r="I69" i="1"/>
  <c r="I71" i="1"/>
  <c r="I73" i="1"/>
  <c r="J73" i="1" s="1"/>
  <c r="G75" i="1"/>
  <c r="I75" i="1" s="1"/>
  <c r="I77" i="1"/>
  <c r="I79" i="1"/>
  <c r="I81" i="1"/>
  <c r="G83" i="1"/>
  <c r="I83" i="1" s="1"/>
  <c r="I88" i="1"/>
  <c r="G90" i="1"/>
  <c r="I94" i="1"/>
  <c r="G98" i="1"/>
  <c r="I100" i="1"/>
  <c r="I102" i="1"/>
  <c r="G109" i="1"/>
  <c r="I111" i="1"/>
  <c r="J111" i="1" s="1"/>
  <c r="I113" i="1"/>
  <c r="J25" i="1"/>
  <c r="J27" i="1"/>
  <c r="J37" i="1"/>
  <c r="J39" i="1"/>
  <c r="J45" i="1"/>
  <c r="J47" i="1"/>
  <c r="J53" i="1"/>
  <c r="J55" i="1"/>
  <c r="J61" i="1"/>
  <c r="J63" i="1"/>
  <c r="J69" i="1"/>
  <c r="J71" i="1"/>
  <c r="J79" i="1"/>
  <c r="J81" i="1"/>
  <c r="J88" i="1"/>
  <c r="H90" i="1"/>
  <c r="J100" i="1"/>
  <c r="H104" i="1"/>
  <c r="J113" i="1"/>
  <c r="J104" i="1" l="1"/>
  <c r="J33" i="1"/>
  <c r="H85" i="1"/>
  <c r="I90" i="1"/>
  <c r="J90" i="1" s="1"/>
  <c r="I95" i="1"/>
  <c r="I98" i="1"/>
  <c r="J98" i="1" s="1"/>
  <c r="G104" i="1"/>
  <c r="I104" i="1" s="1"/>
  <c r="J101" i="1"/>
  <c r="I109" i="1"/>
  <c r="J109" i="1" s="1"/>
  <c r="G116" i="1"/>
  <c r="I116" i="1" s="1"/>
  <c r="J116" i="1" s="1"/>
  <c r="J83" i="1"/>
  <c r="G85" i="1"/>
  <c r="I85" i="1" l="1"/>
  <c r="J85" i="1" s="1"/>
  <c r="G106" i="1"/>
  <c r="H106" i="1"/>
  <c r="I106" i="1" l="1"/>
  <c r="G118" i="1"/>
  <c r="J106" i="1"/>
  <c r="H118" i="1"/>
  <c r="I118" i="1" l="1"/>
  <c r="J118" i="1" s="1"/>
</calcChain>
</file>

<file path=xl/sharedStrings.xml><?xml version="1.0" encoding="utf-8"?>
<sst xmlns="http://schemas.openxmlformats.org/spreadsheetml/2006/main" count="207" uniqueCount="145">
  <si>
    <t>CONTO  ECONOMICO</t>
  </si>
  <si>
    <r>
      <t>Importi</t>
    </r>
    <r>
      <rPr>
        <b/>
        <sz val="12"/>
        <rFont val="Tahoma"/>
        <family val="2"/>
      </rPr>
      <t xml:space="preserve">: Euro    </t>
    </r>
  </si>
  <si>
    <r>
      <t>S</t>
    </r>
    <r>
      <rPr>
        <b/>
        <sz val="12"/>
        <rFont val="Garamond"/>
        <family val="1"/>
      </rPr>
      <t>CHEMA</t>
    </r>
    <r>
      <rPr>
        <b/>
        <sz val="14"/>
        <rFont val="Garamond"/>
        <family val="1"/>
      </rPr>
      <t xml:space="preserve"> D</t>
    </r>
    <r>
      <rPr>
        <b/>
        <sz val="12"/>
        <rFont val="Garamond"/>
        <family val="1"/>
      </rPr>
      <t xml:space="preserve">I </t>
    </r>
    <r>
      <rPr>
        <b/>
        <sz val="14"/>
        <rFont val="Garamond"/>
        <family val="1"/>
      </rPr>
      <t>B</t>
    </r>
    <r>
      <rPr>
        <b/>
        <sz val="12"/>
        <rFont val="Garamond"/>
        <family val="1"/>
      </rPr>
      <t>ILANCIO</t>
    </r>
  </si>
  <si>
    <t>VARIAZIONE 2018-2017</t>
  </si>
  <si>
    <t>Importo</t>
  </si>
  <si>
    <t>%</t>
  </si>
  <si>
    <t>A)</t>
  </si>
  <si>
    <t>VALORE DELLA PRODUZIONE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</si>
  <si>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</si>
  <si>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</si>
  <si>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</si>
  <si>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</si>
  <si>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</si>
  <si>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</si>
  <si>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Contributi da Regione o Prov. Aut. (extra fondo) - vincolati</t>
  </si>
  <si>
    <t>2)</t>
  </si>
  <si>
    <t>Contributi da Regione o Prov. Aut. (extra fondo) - Risorse aggiuntive da bilancio a titolo di copertura LEA</t>
  </si>
  <si>
    <t>3)</t>
  </si>
  <si>
    <t>Contributi da Regione o Prov. Aut. (extra fondo) - Risorse aggiuntive da bilancio a titolo di copertura extra LEA</t>
  </si>
  <si>
    <t>4)</t>
  </si>
  <si>
    <t>Contributi da Regione o Prov. Aut. (extra fondo) - altro</t>
  </si>
  <si>
    <t>5)</t>
  </si>
  <si>
    <t>Contributi da aziende sanitarie pubbliche (extra fondo)</t>
  </si>
  <si>
    <t>6)</t>
  </si>
  <si>
    <t>Contributi da altri soggetti pubblici</t>
  </si>
  <si>
    <t>c)</t>
  </si>
  <si>
    <t>Contributi in c/esercizio - per ricerca</t>
  </si>
  <si>
    <t>da Ministero della Salute per ricerca corrente</t>
  </si>
  <si>
    <t>da Ministero della Salute per ricerca finalizzata</t>
  </si>
  <si>
    <t>da Regione e altri soggetti pubblici</t>
  </si>
  <si>
    <t>da privati</t>
  </si>
  <si>
    <t>d)</t>
  </si>
  <si>
    <t>Contributi in c/esercizio - da privati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</si>
  <si>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</si>
  <si>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</si>
  <si>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</si>
  <si>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Ricavi per prestazioni sanitarie e sociosanitarie - ad aziende sanitarie pubbliche</t>
  </si>
  <si>
    <t>Ricavi per prestazioni sanitarie e sociosanitarie - intramoenia</t>
  </si>
  <si>
    <t>Ricavi per prestazioni sanitarie e sociosanitarie - altro</t>
  </si>
  <si>
    <t>Concorsi, recuperi e rimborsi</t>
  </si>
  <si>
    <t>Compartecipazione alla spesa per prestazioni sanitarie (Ticket)</t>
  </si>
  <si>
    <t>7)</t>
  </si>
  <si>
    <t>Quota contributi in c/capitale imputata nell'esercizio</t>
  </si>
  <si>
    <t>8)</t>
  </si>
  <si>
    <t>Incrementi delle immobilizzazioni per lavori interni</t>
  </si>
  <si>
    <t>9)</t>
  </si>
  <si>
    <t>Altri ricavi e proventi</t>
  </si>
  <si>
    <t>Totale A)</t>
  </si>
  <si>
    <t>B)</t>
  </si>
  <si>
    <t>COSTI DELLA PRODUZIONE</t>
  </si>
  <si>
    <t>Acquisti di beni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</si>
  <si>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</si>
  <si>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</si>
  <si>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</si>
  <si>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</si>
  <si>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</si>
  <si>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</si>
  <si>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</si>
  <si>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</si>
  <si>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</si>
  <si>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</si>
  <si>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</si>
  <si>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</si>
  <si>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r>
      <t xml:space="preserve">Acquisti di servizi sanitari </t>
    </r>
    <r>
      <rPr>
        <sz val="12"/>
        <rFont val="Garamond"/>
        <family val="1"/>
      </rPr>
      <t>per assistenza ospedaliera</t>
    </r>
  </si>
  <si>
    <t>h)</t>
  </si>
  <si>
    <t>Acquisti prestazioni di psichiatrica residenziale e semiresidenziale</t>
  </si>
  <si>
    <t>i)</t>
  </si>
  <si>
    <t>Acquisti prestazioni di distribuzione farmaci File F</t>
  </si>
  <si>
    <t>j)</t>
  </si>
  <si>
    <t>Acquisti prestazioni termali in convenzione</t>
  </si>
  <si>
    <t>k)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</si>
  <si>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</si>
  <si>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</si>
  <si>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</si>
  <si>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</si>
  <si>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</si>
  <si>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</si>
  <si>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</si>
  <si>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</si>
  <si>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Consulenze, collaborazioni, interinale, altre prestazioni di lavoro sanitarie e sociosanitarie</t>
  </si>
  <si>
    <t>p)</t>
  </si>
  <si>
    <t>Altri servizi sanitari e sociosanitari a rilevanza sanitaria</t>
  </si>
  <si>
    <t>q)</t>
  </si>
  <si>
    <t>Costi per differenziale Tariffe TUC</t>
  </si>
  <si>
    <t>Acquisti di servizi non sanitari</t>
  </si>
  <si>
    <t>Servizi non sanitari</t>
  </si>
  <si>
    <r>
      <t>Consulenze, collaborazioni, interinale, altre prestazioni di lavoro non sanitarie</t>
    </r>
    <r>
      <rPr>
        <sz val="12"/>
        <color indexed="10"/>
        <rFont val="Garamond"/>
        <family val="1"/>
      </rPr>
      <t xml:space="preserve"> </t>
    </r>
  </si>
  <si>
    <t>Formazione</t>
  </si>
  <si>
    <t>Manutenzione e riparazione</t>
  </si>
  <si>
    <t>Godimento di beni di terzi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</si>
  <si>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</si>
  <si>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</si>
  <si>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</si>
  <si>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</si>
  <si>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</si>
  <si>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</si>
  <si>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Oneri diversi di gestione</t>
  </si>
  <si>
    <t>Ammortamenti</t>
  </si>
  <si>
    <t>Ammortamenti immobilizzazioni immateriali</t>
  </si>
  <si>
    <t>Ammortamenti dei Fabbricati</t>
  </si>
  <si>
    <t>Ammortamenti delle altre immobilizzazioni materiali</t>
  </si>
  <si>
    <t>Svalutazione delle immobilizzazioni e dei crediti</t>
  </si>
  <si>
    <t>10)</t>
  </si>
  <si>
    <t>Variazione delle rimanenze</t>
  </si>
  <si>
    <t>Variazione delle rimanenze sanitarie</t>
  </si>
  <si>
    <t>Variazione delle rimanenze non sanitarie</t>
  </si>
  <si>
    <t>11)</t>
  </si>
  <si>
    <t>Accantonamenti</t>
  </si>
  <si>
    <t>Accantonamenti per rischi</t>
  </si>
  <si>
    <t xml:space="preserve">Accantonamenti per premio operosità </t>
  </si>
  <si>
    <t>Accantonamenti per quote inutilizzate di contributi vincolati</t>
  </si>
  <si>
    <t>Altri accantonamenti</t>
  </si>
  <si>
    <t>Totale B)</t>
  </si>
  <si>
    <t>DIFF. TRA VALORE E COSTI DELLA PRODUZIONE (A-B)</t>
  </si>
  <si>
    <t>C)</t>
  </si>
  <si>
    <t>PROVENTI E ONERI FINANZIARI</t>
  </si>
  <si>
    <t>Interessi attivi ed altri proventi finanziari</t>
  </si>
  <si>
    <t>Interessi passivi ed altri oneri finanziari</t>
  </si>
  <si>
    <t>Totale C)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</si>
  <si>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</si>
  <si>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</si>
  <si>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</si>
  <si>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</si>
  <si>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</si>
  <si>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</si>
  <si>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</si>
  <si>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</si>
  <si>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Plusvalenze</t>
  </si>
  <si>
    <t>Altri proventi straordinari</t>
  </si>
  <si>
    <t>Oneri straordinari</t>
  </si>
  <si>
    <t>Minusvalenze</t>
  </si>
  <si>
    <t>Altri oneri straordinari</t>
  </si>
  <si>
    <t>Totale E)</t>
  </si>
  <si>
    <t>RISULTATO PRIMA DELLE IMPOSTE (A-B+C+D+E)</t>
  </si>
  <si>
    <t>Y)</t>
  </si>
  <si>
    <t>IMPOSTE SUL REDDITO DELL'ESERCIZIO</t>
  </si>
  <si>
    <t>IRAP</t>
  </si>
  <si>
    <t>IRAP relativa a personale dipendente</t>
  </si>
  <si>
    <t>IRAP relativa a collaboratori e personale assimilato a lavoro dipendente</t>
  </si>
  <si>
    <t>IRAP relativa ad attività di libera professione (intramoenia)</t>
  </si>
  <si>
    <t>IRAP relativa ad attività commerciali</t>
  </si>
  <si>
    <t>IRES</t>
  </si>
  <si>
    <t>Accantonamento a fondo imposte (accertamenti, condoni, ecc.)</t>
  </si>
  <si>
    <t>Totale Y)</t>
  </si>
  <si>
    <t>UTILE (PERDITA) DELL'ESERCIZIO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</si>
</sst>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 * #,##0_ ;_ * \-#,##0_ ;_ * &quot;-&quot;_ ;_ @_ "/>
    <numFmt numFmtId="166" formatCode="_ * #,##0.00_ ;_ * \-#,##0.00_ ;_ * &quot;-&quot;??_ ;_ @_ "/>
    <numFmt numFmtId="167" formatCode="0.0%"/>
  </numFmts>
  <fonts count="37" x14ac:knownFonts="1">
    <font>
      <sz val="8"/>
      <color theme="1"/>
      <name val="Arial"/>
      <family val="2"/>
    </font>
    <font>
      <sz val="12"/>
      <name val="Times New Roman"/>
      <family val="1"/>
    </font>
    <font>
      <b/>
      <sz val="18"/>
      <name val="Tahoma"/>
      <family val="2"/>
    </font>
    <font>
      <b/>
      <sz val="16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i/>
      <sz val="14"/>
      <name val="Tahoma"/>
      <family val="2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i/>
      <sz val="10"/>
      <name val="Tahoma"/>
      <family val="2"/>
    </font>
    <font>
      <sz val="10"/>
      <name val="Arial"/>
      <family val="2"/>
    </font>
    <font>
      <i/>
      <sz val="12"/>
      <name val="Garamond"/>
      <family val="1"/>
    </font>
    <font>
      <b/>
      <u val="double"/>
      <sz val="12"/>
      <name val="Garamond"/>
      <family val="1"/>
    </font>
    <font>
      <sz val="12"/>
      <color indexed="10"/>
      <name val="Garamond"/>
      <family val="1"/>
    </font>
    <font>
      <b/>
      <u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</font>
    <font>
      <sz val="10"/>
      <color indexed="8"/>
      <name val="Arial"/>
    </font>
    <font>
      <u/>
      <sz val="10"/>
      <name val="Arial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6" borderId="0" applyNumberFormat="0" applyBorder="0" applyAlignment="0" applyProtection="0"/>
    <xf numFmtId="0" fontId="21" fillId="23" borderId="44" applyNumberFormat="0" applyAlignment="0" applyProtection="0"/>
    <xf numFmtId="0" fontId="22" fillId="24" borderId="45" applyNumberFormat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0" borderId="46" applyNumberFormat="0" applyFill="0" applyAlignment="0" applyProtection="0"/>
    <xf numFmtId="0" fontId="27" fillId="0" borderId="47" applyNumberFormat="0" applyFill="0" applyAlignment="0" applyProtection="0"/>
    <xf numFmtId="0" fontId="28" fillId="0" borderId="4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49" applyNumberFormat="0" applyFill="0" applyAlignment="0" applyProtection="0"/>
    <xf numFmtId="41" fontId="23" fillId="0" borderId="0" applyFont="0" applyFill="0" applyBorder="0" applyAlignment="0" applyProtection="0"/>
    <xf numFmtId="0" fontId="30" fillId="25" borderId="0" applyNumberFormat="0" applyBorder="0" applyAlignment="0" applyProtection="0"/>
    <xf numFmtId="0" fontId="13" fillId="0" borderId="0"/>
    <xf numFmtId="0" fontId="13" fillId="0" borderId="0"/>
    <xf numFmtId="0" fontId="23" fillId="0" borderId="0"/>
    <xf numFmtId="0" fontId="13" fillId="0" borderId="0"/>
    <xf numFmtId="0" fontId="18" fillId="26" borderId="50" applyNumberFormat="0" applyFont="0" applyAlignment="0" applyProtection="0"/>
    <xf numFmtId="9" fontId="13" fillId="0" borderId="0" applyFont="0" applyFill="0" applyBorder="0" applyAlignment="0" applyProtection="0"/>
    <xf numFmtId="49" fontId="33" fillId="27" borderId="51">
      <alignment vertical="center"/>
    </xf>
    <xf numFmtId="49" fontId="23" fillId="28" borderId="51">
      <alignment vertical="center"/>
    </xf>
    <xf numFmtId="0" fontId="34" fillId="0" borderId="0" applyNumberFormat="0" applyFill="0" applyBorder="0" applyAlignment="0" applyProtection="0"/>
    <xf numFmtId="0" fontId="35" fillId="0" borderId="52" applyNumberFormat="0" applyFill="0" applyAlignment="0" applyProtection="0"/>
    <xf numFmtId="42" fontId="23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26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7" fillId="2" borderId="0" xfId="1" applyFont="1" applyFill="1"/>
    <xf numFmtId="0" fontId="9" fillId="2" borderId="9" xfId="2" applyNumberFormat="1" applyFont="1" applyFill="1" applyBorder="1" applyAlignment="1">
      <alignment horizontal="center" vertical="center" wrapText="1"/>
    </xf>
    <xf numFmtId="0" fontId="9" fillId="2" borderId="10" xfId="2" applyNumberFormat="1" applyFont="1" applyFill="1" applyBorder="1" applyAlignment="1">
      <alignment horizontal="center" vertical="center" wrapText="1"/>
    </xf>
    <xf numFmtId="0" fontId="9" fillId="2" borderId="11" xfId="2" applyNumberFormat="1" applyFont="1" applyFill="1" applyBorder="1" applyAlignment="1">
      <alignment horizontal="center" vertical="center" wrapText="1"/>
    </xf>
    <xf numFmtId="4" fontId="6" fillId="2" borderId="12" xfId="3" applyNumberFormat="1" applyFont="1" applyFill="1" applyBorder="1" applyAlignment="1">
      <alignment horizontal="center" vertical="center" wrapText="1"/>
    </xf>
    <xf numFmtId="4" fontId="6" fillId="2" borderId="2" xfId="3" applyNumberFormat="1" applyFont="1" applyFill="1" applyBorder="1" applyAlignment="1">
      <alignment horizontal="center" vertical="center" wrapText="1"/>
    </xf>
    <xf numFmtId="4" fontId="6" fillId="2" borderId="13" xfId="3" applyNumberFormat="1" applyFont="1" applyFill="1" applyBorder="1" applyAlignment="1">
      <alignment horizontal="center" vertical="center" wrapText="1"/>
    </xf>
    <xf numFmtId="0" fontId="11" fillId="2" borderId="0" xfId="1" applyFont="1" applyFill="1"/>
    <xf numFmtId="0" fontId="9" fillId="2" borderId="14" xfId="2" applyNumberFormat="1" applyFont="1" applyFill="1" applyBorder="1" applyAlignment="1">
      <alignment horizontal="center" vertical="center" wrapText="1"/>
    </xf>
    <xf numFmtId="0" fontId="9" fillId="2" borderId="15" xfId="2" applyNumberFormat="1" applyFont="1" applyFill="1" applyBorder="1" applyAlignment="1">
      <alignment horizontal="center" vertical="center" wrapText="1"/>
    </xf>
    <xf numFmtId="0" fontId="9" fillId="2" borderId="16" xfId="2" applyNumberFormat="1" applyFont="1" applyFill="1" applyBorder="1" applyAlignment="1">
      <alignment horizontal="center" vertical="center" wrapText="1"/>
    </xf>
    <xf numFmtId="4" fontId="6" fillId="2" borderId="17" xfId="3" applyNumberFormat="1" applyFont="1" applyFill="1" applyBorder="1" applyAlignment="1">
      <alignment horizontal="center" vertical="center" wrapText="1"/>
    </xf>
    <xf numFmtId="4" fontId="12" fillId="2" borderId="18" xfId="3" applyNumberFormat="1" applyFont="1" applyFill="1" applyBorder="1" applyAlignment="1">
      <alignment horizontal="center" vertical="center" wrapText="1"/>
    </xf>
    <xf numFmtId="4" fontId="12" fillId="2" borderId="19" xfId="3" applyNumberFormat="1" applyFont="1" applyFill="1" applyBorder="1" applyAlignment="1">
      <alignment horizontal="center" vertical="center" wrapText="1"/>
    </xf>
    <xf numFmtId="164" fontId="10" fillId="2" borderId="20" xfId="2" applyFont="1" applyFill="1" applyBorder="1" applyAlignment="1">
      <alignment horizontal="left" vertical="center"/>
    </xf>
    <xf numFmtId="164" fontId="10" fillId="2" borderId="21" xfId="2" applyFont="1" applyFill="1" applyBorder="1" applyAlignment="1">
      <alignment horizontal="left" vertical="center"/>
    </xf>
    <xf numFmtId="164" fontId="10" fillId="2" borderId="22" xfId="2" applyFont="1" applyFill="1" applyBorder="1" applyAlignment="1">
      <alignment horizontal="left" vertical="center"/>
    </xf>
    <xf numFmtId="165" fontId="10" fillId="2" borderId="23" xfId="4" applyNumberFormat="1" applyFont="1" applyFill="1" applyBorder="1" applyAlignment="1">
      <alignment vertical="center"/>
    </xf>
    <xf numFmtId="165" fontId="10" fillId="2" borderId="23" xfId="5" applyNumberFormat="1" applyFont="1" applyFill="1" applyBorder="1" applyAlignment="1">
      <alignment horizontal="center" vertical="center"/>
    </xf>
    <xf numFmtId="167" fontId="10" fillId="2" borderId="24" xfId="6" applyNumberFormat="1" applyFont="1" applyFill="1" applyBorder="1" applyAlignment="1">
      <alignment horizontal="right" vertical="center"/>
    </xf>
    <xf numFmtId="0" fontId="10" fillId="2" borderId="0" xfId="1" applyFont="1" applyFill="1" applyAlignment="1">
      <alignment vertical="center"/>
    </xf>
    <xf numFmtId="49" fontId="10" fillId="2" borderId="25" xfId="2" applyNumberFormat="1" applyFont="1" applyFill="1" applyBorder="1" applyAlignment="1">
      <alignment horizontal="left" vertical="center"/>
    </xf>
    <xf numFmtId="49" fontId="10" fillId="2" borderId="0" xfId="2" applyNumberFormat="1" applyFont="1" applyFill="1" applyBorder="1" applyAlignment="1">
      <alignment horizontal="right" vertical="center"/>
    </xf>
    <xf numFmtId="49" fontId="10" fillId="2" borderId="0" xfId="2" applyNumberFormat="1" applyFont="1" applyFill="1" applyBorder="1" applyAlignment="1">
      <alignment horizontal="left" vertical="center"/>
    </xf>
    <xf numFmtId="49" fontId="10" fillId="2" borderId="26" xfId="2" applyNumberFormat="1" applyFont="1" applyFill="1" applyBorder="1" applyAlignment="1">
      <alignment horizontal="left" vertical="center"/>
    </xf>
    <xf numFmtId="165" fontId="10" fillId="2" borderId="27" xfId="4" applyNumberFormat="1" applyFont="1" applyFill="1" applyBorder="1" applyAlignment="1">
      <alignment vertical="center"/>
    </xf>
    <xf numFmtId="165" fontId="10" fillId="2" borderId="27" xfId="5" applyNumberFormat="1" applyFont="1" applyFill="1" applyBorder="1" applyAlignment="1">
      <alignment horizontal="center" vertical="center"/>
    </xf>
    <xf numFmtId="167" fontId="10" fillId="2" borderId="28" xfId="6" applyNumberFormat="1" applyFont="1" applyFill="1" applyBorder="1" applyAlignment="1">
      <alignment horizontal="right" vertical="center"/>
    </xf>
    <xf numFmtId="49" fontId="11" fillId="2" borderId="25" xfId="2" applyNumberFormat="1" applyFont="1" applyFill="1" applyBorder="1" applyAlignment="1">
      <alignment horizontal="left" vertical="center"/>
    </xf>
    <xf numFmtId="49" fontId="11" fillId="2" borderId="0" xfId="2" applyNumberFormat="1" applyFont="1" applyFill="1" applyBorder="1" applyAlignment="1">
      <alignment horizontal="right" vertical="center"/>
    </xf>
    <xf numFmtId="49" fontId="11" fillId="2" borderId="0" xfId="2" applyNumberFormat="1" applyFont="1" applyFill="1" applyBorder="1" applyAlignment="1">
      <alignment horizontal="left" vertical="center"/>
    </xf>
    <xf numFmtId="49" fontId="11" fillId="2" borderId="26" xfId="2" applyNumberFormat="1" applyFont="1" applyFill="1" applyBorder="1" applyAlignment="1">
      <alignment horizontal="left" vertical="center"/>
    </xf>
    <xf numFmtId="165" fontId="11" fillId="2" borderId="27" xfId="4" applyNumberFormat="1" applyFont="1" applyFill="1" applyBorder="1" applyAlignment="1">
      <alignment vertical="center"/>
    </xf>
    <xf numFmtId="165" fontId="11" fillId="2" borderId="27" xfId="5" applyNumberFormat="1" applyFont="1" applyFill="1" applyBorder="1" applyAlignment="1">
      <alignment horizontal="center" vertical="center"/>
    </xf>
    <xf numFmtId="167" fontId="11" fillId="2" borderId="28" xfId="6" applyNumberFormat="1" applyFont="1" applyFill="1" applyBorder="1" applyAlignment="1">
      <alignment horizontal="right" vertical="center"/>
    </xf>
    <xf numFmtId="0" fontId="11" fillId="2" borderId="0" xfId="1" applyFont="1" applyFill="1" applyAlignment="1">
      <alignment vertical="center"/>
    </xf>
    <xf numFmtId="49" fontId="11" fillId="0" borderId="25" xfId="2" applyNumberFormat="1" applyFont="1" applyFill="1" applyBorder="1" applyAlignment="1">
      <alignment horizontal="left" vertical="center"/>
    </xf>
    <xf numFmtId="49" fontId="11" fillId="0" borderId="0" xfId="2" applyNumberFormat="1" applyFont="1" applyFill="1" applyBorder="1" applyAlignment="1">
      <alignment horizontal="right" vertical="center"/>
    </xf>
    <xf numFmtId="49" fontId="11" fillId="0" borderId="0" xfId="2" applyNumberFormat="1" applyFont="1" applyFill="1" applyBorder="1" applyAlignment="1">
      <alignment horizontal="left" vertical="center"/>
    </xf>
    <xf numFmtId="49" fontId="14" fillId="0" borderId="0" xfId="2" applyNumberFormat="1" applyFont="1" applyFill="1" applyBorder="1" applyAlignment="1">
      <alignment horizontal="left" vertical="center"/>
    </xf>
    <xf numFmtId="49" fontId="14" fillId="0" borderId="26" xfId="2" applyNumberFormat="1" applyFont="1" applyFill="1" applyBorder="1" applyAlignment="1">
      <alignment horizontal="left" vertical="center"/>
    </xf>
    <xf numFmtId="165" fontId="11" fillId="0" borderId="26" xfId="4" applyNumberFormat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165" fontId="11" fillId="0" borderId="27" xfId="5" applyNumberFormat="1" applyFont="1" applyFill="1" applyBorder="1" applyAlignment="1">
      <alignment horizontal="center" vertical="center"/>
    </xf>
    <xf numFmtId="167" fontId="11" fillId="0" borderId="28" xfId="6" applyNumberFormat="1" applyFont="1" applyFill="1" applyBorder="1" applyAlignment="1">
      <alignment horizontal="right" vertical="center"/>
    </xf>
    <xf numFmtId="49" fontId="11" fillId="2" borderId="26" xfId="1" applyNumberFormat="1" applyFont="1" applyFill="1" applyBorder="1" applyAlignment="1">
      <alignment horizontal="left" vertical="center"/>
    </xf>
    <xf numFmtId="0" fontId="11" fillId="2" borderId="27" xfId="4" applyNumberFormat="1" applyFont="1" applyFill="1" applyBorder="1" applyAlignment="1">
      <alignment vertical="center"/>
    </xf>
    <xf numFmtId="49" fontId="14" fillId="2" borderId="0" xfId="2" applyNumberFormat="1" applyFont="1" applyFill="1" applyBorder="1" applyAlignment="1">
      <alignment horizontal="left" vertical="center"/>
    </xf>
    <xf numFmtId="49" fontId="14" fillId="2" borderId="26" xfId="2" applyNumberFormat="1" applyFont="1" applyFill="1" applyBorder="1" applyAlignment="1">
      <alignment horizontal="left" vertical="center"/>
    </xf>
    <xf numFmtId="3" fontId="11" fillId="2" borderId="27" xfId="4" applyNumberFormat="1" applyFont="1" applyFill="1" applyBorder="1" applyAlignment="1">
      <alignment vertical="center"/>
    </xf>
    <xf numFmtId="165" fontId="14" fillId="2" borderId="27" xfId="5" applyNumberFormat="1" applyFont="1" applyFill="1" applyBorder="1" applyAlignment="1">
      <alignment horizontal="center" vertical="center"/>
    </xf>
    <xf numFmtId="167" fontId="14" fillId="2" borderId="28" xfId="6" applyNumberFormat="1" applyFont="1" applyFill="1" applyBorder="1" applyAlignment="1">
      <alignment horizontal="right" vertical="center"/>
    </xf>
    <xf numFmtId="49" fontId="10" fillId="2" borderId="25" xfId="1" applyNumberFormat="1" applyFont="1" applyFill="1" applyBorder="1" applyAlignment="1">
      <alignment horizontal="center" vertical="center"/>
    </xf>
    <xf numFmtId="3" fontId="10" fillId="2" borderId="27" xfId="4" applyNumberFormat="1" applyFont="1" applyFill="1" applyBorder="1" applyAlignment="1">
      <alignment vertical="center"/>
    </xf>
    <xf numFmtId="0" fontId="10" fillId="2" borderId="27" xfId="4" applyNumberFormat="1" applyFont="1" applyFill="1" applyBorder="1" applyAlignment="1">
      <alignment vertical="center"/>
    </xf>
    <xf numFmtId="49" fontId="10" fillId="2" borderId="0" xfId="2" applyNumberFormat="1" applyFont="1" applyFill="1" applyBorder="1" applyAlignment="1">
      <alignment vertical="center"/>
    </xf>
    <xf numFmtId="49" fontId="10" fillId="2" borderId="0" xfId="2" applyNumberFormat="1" applyFont="1" applyFill="1" applyBorder="1" applyAlignment="1">
      <alignment vertical="center" wrapText="1"/>
    </xf>
    <xf numFmtId="49" fontId="10" fillId="2" borderId="26" xfId="2" applyNumberFormat="1" applyFont="1" applyFill="1" applyBorder="1" applyAlignment="1">
      <alignment vertical="center" wrapText="1"/>
    </xf>
    <xf numFmtId="49" fontId="10" fillId="3" borderId="14" xfId="1" applyNumberFormat="1" applyFont="1" applyFill="1" applyBorder="1" applyAlignment="1">
      <alignment horizontal="center" vertical="center"/>
    </xf>
    <xf numFmtId="49" fontId="10" fillId="3" borderId="15" xfId="2" applyNumberFormat="1" applyFont="1" applyFill="1" applyBorder="1" applyAlignment="1">
      <alignment horizontal="left" vertical="center"/>
    </xf>
    <xf numFmtId="49" fontId="10" fillId="3" borderId="16" xfId="2" applyNumberFormat="1" applyFont="1" applyFill="1" applyBorder="1" applyAlignment="1">
      <alignment horizontal="left" vertical="center"/>
    </xf>
    <xf numFmtId="165" fontId="10" fillId="3" borderId="18" xfId="5" applyNumberFormat="1" applyFont="1" applyFill="1" applyBorder="1" applyAlignment="1">
      <alignment horizontal="center" vertical="center"/>
    </xf>
    <xf numFmtId="167" fontId="10" fillId="3" borderId="19" xfId="6" applyNumberFormat="1" applyFont="1" applyFill="1" applyBorder="1" applyAlignment="1">
      <alignment horizontal="right" vertical="center"/>
    </xf>
    <xf numFmtId="49" fontId="11" fillId="2" borderId="25" xfId="1" applyNumberFormat="1" applyFont="1" applyFill="1" applyBorder="1" applyAlignment="1">
      <alignment horizontal="center" vertical="center"/>
    </xf>
    <xf numFmtId="49" fontId="10" fillId="2" borderId="0" xfId="1" applyNumberFormat="1" applyFont="1" applyFill="1" applyBorder="1" applyAlignment="1">
      <alignment horizontal="left" vertical="center"/>
    </xf>
    <xf numFmtId="49" fontId="10" fillId="2" borderId="0" xfId="1" applyNumberFormat="1" applyFont="1" applyFill="1" applyBorder="1" applyAlignment="1">
      <alignment horizontal="center" vertical="center"/>
    </xf>
    <xf numFmtId="49" fontId="10" fillId="2" borderId="26" xfId="1" applyNumberFormat="1" applyFont="1" applyFill="1" applyBorder="1" applyAlignment="1">
      <alignment horizontal="center" vertical="center"/>
    </xf>
    <xf numFmtId="49" fontId="10" fillId="2" borderId="0" xfId="2" applyNumberFormat="1" applyFont="1" applyFill="1" applyBorder="1" applyAlignment="1">
      <alignment horizontal="center" vertical="center"/>
    </xf>
    <xf numFmtId="49" fontId="11" fillId="2" borderId="0" xfId="1" applyNumberFormat="1" applyFont="1" applyFill="1" applyBorder="1" applyAlignment="1">
      <alignment horizontal="center" vertical="center"/>
    </xf>
    <xf numFmtId="49" fontId="11" fillId="2" borderId="0" xfId="1" applyNumberFormat="1" applyFont="1" applyFill="1" applyBorder="1" applyAlignment="1">
      <alignment horizontal="right" vertical="center"/>
    </xf>
    <xf numFmtId="49" fontId="11" fillId="2" borderId="0" xfId="1" applyNumberFormat="1" applyFont="1" applyFill="1" applyBorder="1" applyAlignment="1">
      <alignment horizontal="left" vertical="center"/>
    </xf>
    <xf numFmtId="49" fontId="15" fillId="2" borderId="0" xfId="1" applyNumberFormat="1" applyFont="1" applyFill="1" applyBorder="1" applyAlignment="1">
      <alignment horizontal="center" vertical="center"/>
    </xf>
    <xf numFmtId="49" fontId="15" fillId="2" borderId="0" xfId="1" applyNumberFormat="1" applyFont="1" applyFill="1" applyBorder="1" applyAlignment="1">
      <alignment vertical="center"/>
    </xf>
    <xf numFmtId="49" fontId="15" fillId="2" borderId="26" xfId="1" applyNumberFormat="1" applyFont="1" applyFill="1" applyBorder="1" applyAlignment="1">
      <alignment vertical="center"/>
    </xf>
    <xf numFmtId="49" fontId="15" fillId="2" borderId="0" xfId="2" applyNumberFormat="1" applyFont="1" applyFill="1" applyBorder="1" applyAlignment="1">
      <alignment horizontal="right" vertical="center"/>
    </xf>
    <xf numFmtId="49" fontId="10" fillId="2" borderId="0" xfId="1" applyNumberFormat="1" applyFont="1" applyFill="1" applyBorder="1" applyAlignment="1">
      <alignment vertical="center"/>
    </xf>
    <xf numFmtId="49" fontId="11" fillId="2" borderId="0" xfId="1" applyNumberFormat="1" applyFont="1" applyFill="1" applyBorder="1" applyAlignment="1">
      <alignment vertical="center"/>
    </xf>
    <xf numFmtId="49" fontId="10" fillId="2" borderId="26" xfId="1" applyNumberFormat="1" applyFont="1" applyFill="1" applyBorder="1" applyAlignment="1">
      <alignment vertical="center"/>
    </xf>
    <xf numFmtId="49" fontId="11" fillId="2" borderId="26" xfId="1" applyNumberFormat="1" applyFont="1" applyFill="1" applyBorder="1" applyAlignment="1">
      <alignment vertical="center"/>
    </xf>
    <xf numFmtId="49" fontId="15" fillId="2" borderId="0" xfId="1" applyNumberFormat="1" applyFont="1" applyFill="1" applyBorder="1" applyAlignment="1">
      <alignment horizontal="left" vertical="center"/>
    </xf>
    <xf numFmtId="49" fontId="11" fillId="2" borderId="25" xfId="1" applyNumberFormat="1" applyFont="1" applyFill="1" applyBorder="1" applyAlignment="1">
      <alignment horizontal="left" vertical="center"/>
    </xf>
    <xf numFmtId="49" fontId="17" fillId="4" borderId="29" xfId="2" applyNumberFormat="1" applyFont="1" applyFill="1" applyBorder="1" applyAlignment="1">
      <alignment horizontal="left" vertical="center"/>
    </xf>
    <xf numFmtId="49" fontId="10" fillId="4" borderId="30" xfId="2" applyNumberFormat="1" applyFont="1" applyFill="1" applyBorder="1" applyAlignment="1">
      <alignment horizontal="left" vertical="center"/>
    </xf>
    <xf numFmtId="49" fontId="10" fillId="4" borderId="31" xfId="2" applyNumberFormat="1" applyFont="1" applyFill="1" applyBorder="1" applyAlignment="1">
      <alignment horizontal="left" vertical="center"/>
    </xf>
    <xf numFmtId="165" fontId="10" fillId="4" borderId="32" xfId="5" applyNumberFormat="1" applyFont="1" applyFill="1" applyBorder="1" applyAlignment="1">
      <alignment horizontal="center" vertical="center"/>
    </xf>
    <xf numFmtId="167" fontId="10" fillId="4" borderId="33" xfId="6" applyNumberFormat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vertical="center"/>
    </xf>
    <xf numFmtId="49" fontId="10" fillId="2" borderId="34" xfId="2" applyNumberFormat="1" applyFont="1" applyFill="1" applyBorder="1" applyAlignment="1">
      <alignment horizontal="left" vertical="center"/>
    </xf>
    <xf numFmtId="49" fontId="10" fillId="2" borderId="35" xfId="1" applyNumberFormat="1" applyFont="1" applyFill="1" applyBorder="1" applyAlignment="1">
      <alignment horizontal="center" vertical="center"/>
    </xf>
    <xf numFmtId="49" fontId="10" fillId="2" borderId="35" xfId="1" applyNumberFormat="1" applyFont="1" applyFill="1" applyBorder="1" applyAlignment="1">
      <alignment horizontal="left" vertical="center"/>
    </xf>
    <xf numFmtId="49" fontId="10" fillId="2" borderId="35" xfId="1" applyNumberFormat="1" applyFont="1" applyFill="1" applyBorder="1" applyAlignment="1">
      <alignment vertical="center"/>
    </xf>
    <xf numFmtId="49" fontId="10" fillId="2" borderId="36" xfId="1" applyNumberFormat="1" applyFont="1" applyFill="1" applyBorder="1" applyAlignment="1">
      <alignment vertical="center"/>
    </xf>
    <xf numFmtId="0" fontId="10" fillId="2" borderId="37" xfId="4" applyNumberFormat="1" applyFont="1" applyFill="1" applyBorder="1" applyAlignment="1">
      <alignment vertical="center"/>
    </xf>
    <xf numFmtId="165" fontId="10" fillId="2" borderId="37" xfId="5" applyNumberFormat="1" applyFont="1" applyFill="1" applyBorder="1" applyAlignment="1">
      <alignment horizontal="center" vertical="center"/>
    </xf>
    <xf numFmtId="167" fontId="10" fillId="2" borderId="38" xfId="6" applyNumberFormat="1" applyFont="1" applyFill="1" applyBorder="1" applyAlignment="1">
      <alignment horizontal="right" vertical="center"/>
    </xf>
    <xf numFmtId="0" fontId="10" fillId="3" borderId="18" xfId="4" applyNumberFormat="1" applyFont="1" applyFill="1" applyBorder="1" applyAlignment="1">
      <alignment vertical="center"/>
    </xf>
    <xf numFmtId="49" fontId="10" fillId="2" borderId="39" xfId="1" applyNumberFormat="1" applyFont="1" applyFill="1" applyBorder="1" applyAlignment="1">
      <alignment horizontal="center" vertical="center"/>
    </xf>
    <xf numFmtId="49" fontId="10" fillId="2" borderId="40" xfId="1" applyNumberFormat="1" applyFont="1" applyFill="1" applyBorder="1" applyAlignment="1">
      <alignment horizontal="center" vertical="center"/>
    </xf>
    <xf numFmtId="49" fontId="11" fillId="2" borderId="40" xfId="1" applyNumberFormat="1" applyFont="1" applyFill="1" applyBorder="1" applyAlignment="1">
      <alignment horizontal="center" vertical="center"/>
    </xf>
    <xf numFmtId="49" fontId="11" fillId="2" borderId="40" xfId="1" applyNumberFormat="1" applyFont="1" applyFill="1" applyBorder="1" applyAlignment="1">
      <alignment vertical="center"/>
    </xf>
    <xf numFmtId="49" fontId="11" fillId="2" borderId="41" xfId="1" applyNumberFormat="1" applyFont="1" applyFill="1" applyBorder="1" applyAlignment="1">
      <alignment vertical="center"/>
    </xf>
    <xf numFmtId="0" fontId="11" fillId="2" borderId="42" xfId="4" applyNumberFormat="1" applyFont="1" applyFill="1" applyBorder="1" applyAlignment="1">
      <alignment vertical="center"/>
    </xf>
    <xf numFmtId="165" fontId="11" fillId="2" borderId="42" xfId="5" applyNumberFormat="1" applyFont="1" applyFill="1" applyBorder="1" applyAlignment="1">
      <alignment horizontal="center" vertical="center"/>
    </xf>
    <xf numFmtId="167" fontId="10" fillId="2" borderId="43" xfId="6" applyNumberFormat="1" applyFont="1" applyFill="1" applyBorder="1" applyAlignment="1">
      <alignment horizontal="right" vertical="center"/>
    </xf>
    <xf numFmtId="49" fontId="10" fillId="2" borderId="0" xfId="1" applyNumberFormat="1" applyFont="1" applyFill="1" applyAlignment="1">
      <alignment horizontal="center" vertical="center"/>
    </xf>
    <xf numFmtId="49" fontId="11" fillId="2" borderId="0" xfId="1" applyNumberFormat="1" applyFont="1" applyFill="1" applyAlignment="1">
      <alignment horizontal="center" vertical="center"/>
    </xf>
    <xf numFmtId="49" fontId="11" fillId="2" borderId="0" xfId="1" applyNumberFormat="1" applyFont="1" applyFill="1" applyAlignment="1">
      <alignment vertical="center"/>
    </xf>
    <xf numFmtId="0" fontId="11" fillId="2" borderId="0" xfId="4" applyNumberFormat="1" applyFont="1" applyFill="1" applyAlignment="1">
      <alignment vertical="center"/>
    </xf>
    <xf numFmtId="165" fontId="10" fillId="2" borderId="0" xfId="1" applyNumberFormat="1" applyFont="1" applyFill="1" applyAlignment="1">
      <alignment vertical="center"/>
    </xf>
    <xf numFmtId="167" fontId="10" fillId="2" borderId="0" xfId="6" applyNumberFormat="1" applyFont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2" borderId="0" xfId="4" applyNumberFormat="1" applyFont="1" applyFill="1"/>
    <xf numFmtId="49" fontId="11" fillId="2" borderId="0" xfId="1" applyNumberFormat="1" applyFont="1" applyFill="1"/>
    <xf numFmtId="0" fontId="11" fillId="2" borderId="0" xfId="1" applyNumberFormat="1" applyFont="1" applyFill="1"/>
  </cellXfs>
  <cellStyles count="58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Comma [0]_Marilù (v.0.5)" xfId="34"/>
    <cellStyle name="Comma [0]_Marilù (v.0.5) 2" xfId="2"/>
    <cellStyle name="Comma 2" xfId="35"/>
    <cellStyle name="Euro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Linked Cell" xfId="43"/>
    <cellStyle name="Migliaia (0)_Foglio1 (2)" xfId="44"/>
    <cellStyle name="Migliaia [0]_Asl 6_Raccordo MONISANIT al 31 dicembre 2007 (v. FINALE del 30.05.2008)" xfId="3"/>
    <cellStyle name="Migliaia [0]_Asl 6_Raccordo MONISANIT al 31 dicembre 2007 (v. FINALE del 30.05.2008) 2" xfId="4"/>
    <cellStyle name="Migliaia_Asl 6_Raccordo MONISANIT al 31 dicembre 2007 (v. FINALE del 30.05.2008) 2" xfId="5"/>
    <cellStyle name="Neutral" xfId="45"/>
    <cellStyle name="Normal 2" xfId="46"/>
    <cellStyle name="Normal_Sheet1" xfId="47"/>
    <cellStyle name="Normale" xfId="0" builtinId="0"/>
    <cellStyle name="Normale 2" xfId="48"/>
    <cellStyle name="Normale 2 2" xfId="49"/>
    <cellStyle name="Normale_Asl 6_Raccordo MONISANIT al 31 dicembre 2007 (v. FINALE del 30.05.2008) 2" xfId="1"/>
    <cellStyle name="Note" xfId="50"/>
    <cellStyle name="Percent 2" xfId="51"/>
    <cellStyle name="Percent 3" xfId="6"/>
    <cellStyle name="SAS FM Row drillable header" xfId="52"/>
    <cellStyle name="SAS FM Row header" xfId="53"/>
    <cellStyle name="Title" xfId="54"/>
    <cellStyle name="Total" xfId="55"/>
    <cellStyle name="Valuta (0)_basp2001-labanti" xfId="56"/>
    <cellStyle name="Warning Text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bantir/Documents/Bil%202018/02%20Bilancio%20di%20Previsione/CE%20118%20Prev%2018%20Prev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Analitico"/>
      <sheetName val="CE_118"/>
      <sheetName val="Conto Economico"/>
    </sheetNames>
    <sheetDataSet>
      <sheetData sheetId="0"/>
      <sheetData sheetId="1">
        <row r="4">
          <cell r="C4">
            <v>1124823071.1400001</v>
          </cell>
          <cell r="D4">
            <v>1117904239.1500001</v>
          </cell>
        </row>
        <row r="9">
          <cell r="C9">
            <v>17434715</v>
          </cell>
          <cell r="D9">
            <v>18381893.379999999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301076.88</v>
          </cell>
          <cell r="D13">
            <v>0</v>
          </cell>
        </row>
        <row r="16">
          <cell r="C16">
            <v>11508585.42</v>
          </cell>
          <cell r="D16">
            <v>7539703.8799999999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130888.47</v>
          </cell>
          <cell r="D23">
            <v>389816.24000000005</v>
          </cell>
        </row>
        <row r="24">
          <cell r="C24">
            <v>0</v>
          </cell>
          <cell r="D24">
            <v>35350</v>
          </cell>
        </row>
        <row r="25">
          <cell r="C25">
            <v>11000</v>
          </cell>
          <cell r="D25">
            <v>0</v>
          </cell>
        </row>
        <row r="26">
          <cell r="C26">
            <v>-2728277.0400000005</v>
          </cell>
          <cell r="D26">
            <v>-2754000</v>
          </cell>
        </row>
        <row r="29">
          <cell r="C29">
            <v>2564750.9700000002</v>
          </cell>
          <cell r="D29">
            <v>2425792.4899999998</v>
          </cell>
        </row>
        <row r="35">
          <cell r="C35">
            <v>27165756.889999956</v>
          </cell>
          <cell r="D35">
            <v>32722300.969999999</v>
          </cell>
        </row>
        <row r="63">
          <cell r="C63">
            <v>26736141.740000002</v>
          </cell>
          <cell r="D63">
            <v>25826879.060000002</v>
          </cell>
        </row>
        <row r="68">
          <cell r="C68">
            <v>10001226.719999999</v>
          </cell>
          <cell r="D68">
            <v>10257167.49</v>
          </cell>
        </row>
        <row r="69">
          <cell r="C69">
            <v>5489213.9000000004</v>
          </cell>
          <cell r="D69">
            <v>4917153.01</v>
          </cell>
        </row>
        <row r="77">
          <cell r="C77">
            <v>93979707.940000013</v>
          </cell>
          <cell r="D77">
            <v>83038008.046760589</v>
          </cell>
        </row>
        <row r="96">
          <cell r="C96">
            <v>21033878.91</v>
          </cell>
          <cell r="D96">
            <v>21014939.629999999</v>
          </cell>
        </row>
        <row r="100">
          <cell r="C100">
            <v>12166727.029999999</v>
          </cell>
          <cell r="D100">
            <v>17005145.449999999</v>
          </cell>
        </row>
        <row r="107">
          <cell r="C107">
            <v>151645.91</v>
          </cell>
          <cell r="D107">
            <v>87700.28</v>
          </cell>
        </row>
        <row r="108">
          <cell r="C108">
            <v>4192577.9400000004</v>
          </cell>
          <cell r="D108">
            <v>3629658.56</v>
          </cell>
        </row>
        <row r="115">
          <cell r="C115">
            <v>-142660152.01999998</v>
          </cell>
          <cell r="D115">
            <v>-137804205.00337002</v>
          </cell>
        </row>
        <row r="134">
          <cell r="C134">
            <v>-2334777.77</v>
          </cell>
          <cell r="D134">
            <v>-2199271.2538000001</v>
          </cell>
        </row>
        <row r="144">
          <cell r="C144">
            <v>-89020870.00999999</v>
          </cell>
          <cell r="D144">
            <v>-89838362.580000013</v>
          </cell>
        </row>
        <row r="152">
          <cell r="C152">
            <v>-73471234.789999992</v>
          </cell>
          <cell r="D152">
            <v>-78687730.560000017</v>
          </cell>
        </row>
        <row r="156">
          <cell r="C156">
            <v>-103006353.47</v>
          </cell>
          <cell r="D156">
            <v>-99892943.770850003</v>
          </cell>
        </row>
        <row r="167">
          <cell r="C167">
            <v>-242915.73</v>
          </cell>
          <cell r="D167">
            <v>-225506.85000000003</v>
          </cell>
        </row>
        <row r="173">
          <cell r="C173">
            <v>-4230000</v>
          </cell>
          <cell r="D173">
            <v>-3921177</v>
          </cell>
        </row>
        <row r="178">
          <cell r="C178">
            <v>-7320000</v>
          </cell>
          <cell r="D178">
            <v>-7859611.6600000001</v>
          </cell>
        </row>
        <row r="183">
          <cell r="C183">
            <v>-344202230.85999995</v>
          </cell>
          <cell r="D183">
            <v>-343471120.16999996</v>
          </cell>
        </row>
        <row r="193">
          <cell r="C193">
            <v>-19925566.710000001</v>
          </cell>
          <cell r="D193">
            <v>-19832207.709999997</v>
          </cell>
        </row>
        <row r="199">
          <cell r="C199">
            <v>-25301865.209999997</v>
          </cell>
          <cell r="D199">
            <v>-24512806.141760003</v>
          </cell>
        </row>
        <row r="206">
          <cell r="C206">
            <v>-1943463.55</v>
          </cell>
          <cell r="D206">
            <v>-2027215.32</v>
          </cell>
        </row>
        <row r="212">
          <cell r="C212">
            <v>-6086613.870000001</v>
          </cell>
          <cell r="D212">
            <v>-6212781.6799999997</v>
          </cell>
        </row>
        <row r="217">
          <cell r="C217">
            <v>-89925016.099999979</v>
          </cell>
          <cell r="D217">
            <v>-85990684.599999994</v>
          </cell>
        </row>
        <row r="223">
          <cell r="C223">
            <v>-5764781.8900000006</v>
          </cell>
          <cell r="D223">
            <v>-2955273.2739029997</v>
          </cell>
        </row>
        <row r="231">
          <cell r="C231">
            <v>-9429108.379999999</v>
          </cell>
          <cell r="D231">
            <v>-10413698.299999999</v>
          </cell>
        </row>
        <row r="238">
          <cell r="C238">
            <v>-5807158.8100000005</v>
          </cell>
          <cell r="D238">
            <v>-3914429.2581199999</v>
          </cell>
        </row>
        <row r="252">
          <cell r="C252">
            <v>-19006185.170000002</v>
          </cell>
          <cell r="D252">
            <v>-17865600.212200001</v>
          </cell>
        </row>
        <row r="258">
          <cell r="C258">
            <v>0</v>
          </cell>
          <cell r="D258">
            <v>0</v>
          </cell>
        </row>
        <row r="260">
          <cell r="C260">
            <v>-37805627.940000005</v>
          </cell>
          <cell r="D260">
            <v>-36999260.92050001</v>
          </cell>
        </row>
        <row r="278">
          <cell r="C278">
            <v>-1276861.3700000001</v>
          </cell>
          <cell r="D278">
            <v>-941789.51139999996</v>
          </cell>
        </row>
        <row r="291">
          <cell r="C291">
            <v>-476734.32</v>
          </cell>
          <cell r="D291">
            <v>-413793.60000000003</v>
          </cell>
        </row>
        <row r="294">
          <cell r="C294">
            <v>-14481313.68</v>
          </cell>
          <cell r="D294">
            <v>-14201460.998</v>
          </cell>
        </row>
        <row r="302">
          <cell r="C302">
            <v>-5006911.2299999995</v>
          </cell>
          <cell r="D302">
            <v>-5331188.1616000002</v>
          </cell>
        </row>
        <row r="314">
          <cell r="C314">
            <v>-102308501.72</v>
          </cell>
          <cell r="D314">
            <v>-104389486.92999999</v>
          </cell>
        </row>
        <row r="318">
          <cell r="C318">
            <v>-11123613.65</v>
          </cell>
          <cell r="D318">
            <v>-10944508.120000001</v>
          </cell>
        </row>
        <row r="322">
          <cell r="C322">
            <v>-131779693.23999999</v>
          </cell>
          <cell r="D322">
            <v>-130046830.91999999</v>
          </cell>
        </row>
        <row r="327">
          <cell r="C327">
            <v>-2236249.9500000002</v>
          </cell>
          <cell r="D327">
            <v>-2191517.92</v>
          </cell>
        </row>
        <row r="336">
          <cell r="C336">
            <v>-1008448.54</v>
          </cell>
          <cell r="D336">
            <v>-797754.48999999987</v>
          </cell>
        </row>
        <row r="340">
          <cell r="C340">
            <v>-27315287.169999994</v>
          </cell>
          <cell r="D340">
            <v>-27251981.889999997</v>
          </cell>
        </row>
        <row r="345">
          <cell r="C345">
            <v>-1623838.23</v>
          </cell>
          <cell r="D345">
            <v>-1815496.63</v>
          </cell>
        </row>
        <row r="349">
          <cell r="C349">
            <v>-16788075.75</v>
          </cell>
          <cell r="D349">
            <v>-17211984.559999999</v>
          </cell>
        </row>
        <row r="353">
          <cell r="C353">
            <v>-2003598.6400000001</v>
          </cell>
          <cell r="D353">
            <v>-2438831.7999999998</v>
          </cell>
        </row>
        <row r="360">
          <cell r="C360">
            <v>-1244928.49</v>
          </cell>
          <cell r="D360">
            <v>-1063635.8800000001</v>
          </cell>
        </row>
        <row r="361">
          <cell r="C361">
            <v>-13977769.210000001</v>
          </cell>
          <cell r="D361">
            <v>-17981767.629999999</v>
          </cell>
        </row>
        <row r="362">
          <cell r="C362">
            <v>-8426032.0300000012</v>
          </cell>
          <cell r="D362">
            <v>-13525952.439999999</v>
          </cell>
        </row>
        <row r="366">
          <cell r="C366">
            <v>0</v>
          </cell>
          <cell r="D366">
            <v>0</v>
          </cell>
        </row>
        <row r="370">
          <cell r="C370">
            <v>0</v>
          </cell>
          <cell r="D370">
            <v>0</v>
          </cell>
        </row>
        <row r="371">
          <cell r="C371">
            <v>0</v>
          </cell>
          <cell r="D371">
            <v>0</v>
          </cell>
        </row>
        <row r="373">
          <cell r="C373">
            <v>-3537776</v>
          </cell>
          <cell r="D373">
            <v>-4500000</v>
          </cell>
        </row>
        <row r="379">
          <cell r="C379">
            <v>-785387.26</v>
          </cell>
          <cell r="D379">
            <v>-764655.4</v>
          </cell>
        </row>
        <row r="380">
          <cell r="C380">
            <v>-2234563.9899999998</v>
          </cell>
          <cell r="D380">
            <v>-1698539.4700000002</v>
          </cell>
        </row>
        <row r="385">
          <cell r="C385">
            <v>-7458223</v>
          </cell>
          <cell r="D385">
            <v>-3218699.0500000007</v>
          </cell>
        </row>
        <row r="395">
          <cell r="C395">
            <v>4645.6400000000003</v>
          </cell>
          <cell r="D395">
            <v>13298.85</v>
          </cell>
        </row>
        <row r="399">
          <cell r="C399">
            <v>0</v>
          </cell>
          <cell r="D399">
            <v>250</v>
          </cell>
        </row>
        <row r="405">
          <cell r="C405">
            <v>-1053123.31</v>
          </cell>
          <cell r="D405">
            <v>-1756839.26</v>
          </cell>
        </row>
        <row r="409">
          <cell r="C409">
            <v>-117465.12</v>
          </cell>
          <cell r="D409">
            <v>-118044.28</v>
          </cell>
        </row>
        <row r="414">
          <cell r="C414">
            <v>0</v>
          </cell>
          <cell r="D414">
            <v>0</v>
          </cell>
        </row>
        <row r="415">
          <cell r="C415">
            <v>0</v>
          </cell>
          <cell r="D415">
            <v>0</v>
          </cell>
        </row>
        <row r="419">
          <cell r="C419">
            <v>0</v>
          </cell>
          <cell r="D419">
            <v>0</v>
          </cell>
        </row>
        <row r="420">
          <cell r="C420">
            <v>1218218.56</v>
          </cell>
          <cell r="D420">
            <v>1825031.6800000002</v>
          </cell>
        </row>
        <row r="444">
          <cell r="C444">
            <v>0</v>
          </cell>
          <cell r="D444">
            <v>0</v>
          </cell>
        </row>
        <row r="445">
          <cell r="C445">
            <v>-27725.27</v>
          </cell>
          <cell r="D445">
            <v>-389178.9</v>
          </cell>
        </row>
        <row r="478">
          <cell r="C478">
            <v>-17985978.780000001</v>
          </cell>
          <cell r="D478">
            <v>-18102026.300000004</v>
          </cell>
        </row>
        <row r="479">
          <cell r="C479">
            <v>-1544025.74</v>
          </cell>
          <cell r="D479">
            <v>-1309461.18</v>
          </cell>
        </row>
        <row r="480">
          <cell r="C480">
            <v>-297722.7</v>
          </cell>
          <cell r="D480">
            <v>-299896.02</v>
          </cell>
        </row>
        <row r="481">
          <cell r="C481">
            <v>0</v>
          </cell>
          <cell r="D481">
            <v>-9970</v>
          </cell>
        </row>
        <row r="482">
          <cell r="C482">
            <v>-220903.42</v>
          </cell>
          <cell r="D482">
            <v>-437686</v>
          </cell>
        </row>
        <row r="485">
          <cell r="C485">
            <v>-781769</v>
          </cell>
          <cell r="D485">
            <v>0</v>
          </cell>
        </row>
      </sheetData>
      <sheetData sheetId="2">
        <row r="1">
          <cell r="B1" t="str">
            <v>Preventivo 2018</v>
          </cell>
          <cell r="C1" t="str">
            <v>Preventivo 2017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87"/>
  <sheetViews>
    <sheetView tabSelected="1" topLeftCell="A103" zoomScale="75" workbookViewId="0">
      <selection activeCell="G115" sqref="G115"/>
    </sheetView>
  </sheetViews>
  <sheetFormatPr defaultColWidth="12.1640625" defaultRowHeight="15.75" x14ac:dyDescent="0.25"/>
  <cols>
    <col min="1" max="1" width="4.6640625" style="122" customWidth="1"/>
    <col min="2" max="2" width="5.33203125" style="122" customWidth="1"/>
    <col min="3" max="3" width="3" style="122" customWidth="1"/>
    <col min="4" max="5" width="4.6640625" style="122" customWidth="1"/>
    <col min="6" max="6" width="108.5" style="18" customWidth="1"/>
    <col min="7" max="8" width="24" style="18" customWidth="1"/>
    <col min="9" max="9" width="21.1640625" style="18" customWidth="1"/>
    <col min="10" max="10" width="15.33203125" style="18" customWidth="1"/>
    <col min="11" max="11" width="12.1640625" style="18" customWidth="1"/>
    <col min="12" max="16384" width="12.1640625" style="18"/>
  </cols>
  <sheetData>
    <row r="1" spans="1:10" s="5" customFormat="1" ht="27.6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</row>
    <row r="2" spans="1:10" s="5" customFormat="1" ht="27.6" customHeight="1" thickBot="1" x14ac:dyDescent="0.25">
      <c r="A2" s="6"/>
      <c r="B2" s="7"/>
      <c r="C2" s="7"/>
      <c r="D2" s="7"/>
      <c r="E2" s="7"/>
      <c r="F2" s="7"/>
      <c r="G2" s="7"/>
      <c r="H2" s="7"/>
      <c r="I2" s="8"/>
      <c r="J2" s="9"/>
    </row>
    <row r="3" spans="1:10" s="11" customFormat="1" ht="15" customHeight="1" thickBot="1" x14ac:dyDescent="0.25">
      <c r="A3" s="10"/>
      <c r="B3" s="10"/>
      <c r="C3" s="10"/>
      <c r="D3" s="10"/>
      <c r="E3" s="10"/>
      <c r="F3" s="10"/>
    </row>
    <row r="4" spans="1:10" ht="19.5" customHeight="1" x14ac:dyDescent="0.25">
      <c r="A4" s="12" t="s">
        <v>2</v>
      </c>
      <c r="B4" s="13"/>
      <c r="C4" s="13"/>
      <c r="D4" s="13"/>
      <c r="E4" s="13"/>
      <c r="F4" s="14"/>
      <c r="G4" s="15" t="str">
        <f>+[1]CE_118!B1</f>
        <v>Preventivo 2018</v>
      </c>
      <c r="H4" s="15" t="str">
        <f>+[1]CE_118!C1</f>
        <v>Preventivo 2017</v>
      </c>
      <c r="I4" s="16" t="s">
        <v>3</v>
      </c>
      <c r="J4" s="17"/>
    </row>
    <row r="5" spans="1:10" ht="32.25" customHeight="1" x14ac:dyDescent="0.25">
      <c r="A5" s="19"/>
      <c r="B5" s="20"/>
      <c r="C5" s="20"/>
      <c r="D5" s="20"/>
      <c r="E5" s="20"/>
      <c r="F5" s="21"/>
      <c r="G5" s="22"/>
      <c r="H5" s="22"/>
      <c r="I5" s="23" t="s">
        <v>4</v>
      </c>
      <c r="J5" s="24" t="s">
        <v>5</v>
      </c>
    </row>
    <row r="6" spans="1:10" s="31" customFormat="1" ht="27" customHeight="1" x14ac:dyDescent="0.2">
      <c r="A6" s="25" t="s">
        <v>6</v>
      </c>
      <c r="B6" s="26" t="s">
        <v>7</v>
      </c>
      <c r="C6" s="26"/>
      <c r="D6" s="26"/>
      <c r="E6" s="26"/>
      <c r="F6" s="27"/>
      <c r="G6" s="28"/>
      <c r="H6" s="28"/>
      <c r="I6" s="29"/>
      <c r="J6" s="30"/>
    </row>
    <row r="7" spans="1:10" s="31" customFormat="1" ht="27" customHeight="1" x14ac:dyDescent="0.2">
      <c r="A7" s="32"/>
      <c r="B7" s="33" t="s">
        <v>8</v>
      </c>
      <c r="C7" s="34" t="s">
        <v>9</v>
      </c>
      <c r="D7" s="34"/>
      <c r="E7" s="34"/>
      <c r="F7" s="35"/>
      <c r="G7" s="36">
        <f>G8+G9+G16+G21</f>
        <v>1154209336.9100001</v>
      </c>
      <c r="H7" s="36">
        <f>H8+H9+H16+H21</f>
        <v>1144251002.6500001</v>
      </c>
      <c r="I7" s="37">
        <f t="shared" ref="I7:I33" si="0">G7-H7</f>
        <v>9958334.2599999905</v>
      </c>
      <c r="J7" s="38">
        <f t="shared" ref="J7:J33" si="1">IF(H7=0,"-    ",I7/H7)</f>
        <v>8.7029281485768682E-3</v>
      </c>
    </row>
    <row r="8" spans="1:10" s="46" customFormat="1" ht="27" customHeight="1" x14ac:dyDescent="0.2">
      <c r="A8" s="39"/>
      <c r="B8" s="40"/>
      <c r="C8" s="41"/>
      <c r="D8" s="40" t="s">
        <v>10</v>
      </c>
      <c r="E8" s="41" t="s">
        <v>11</v>
      </c>
      <c r="F8" s="42"/>
      <c r="G8" s="43">
        <f>+[1]Analitico!C4</f>
        <v>1124823071.1400001</v>
      </c>
      <c r="H8" s="43">
        <f>+[1]Analitico!D4</f>
        <v>1117904239.1500001</v>
      </c>
      <c r="I8" s="44">
        <f t="shared" si="0"/>
        <v>6918831.9900000095</v>
      </c>
      <c r="J8" s="45">
        <f t="shared" si="1"/>
        <v>6.1891097177167445E-3</v>
      </c>
    </row>
    <row r="9" spans="1:10" s="46" customFormat="1" ht="27" customHeight="1" x14ac:dyDescent="0.2">
      <c r="A9" s="39"/>
      <c r="B9" s="40"/>
      <c r="C9" s="41"/>
      <c r="D9" s="40" t="s">
        <v>12</v>
      </c>
      <c r="E9" s="41" t="s">
        <v>13</v>
      </c>
      <c r="F9" s="42"/>
      <c r="G9" s="43">
        <f>SUM(G10:G15)</f>
        <v>29244377.299999997</v>
      </c>
      <c r="H9" s="43">
        <f>SUM(H10:H15)</f>
        <v>25921597.259999998</v>
      </c>
      <c r="I9" s="44">
        <f t="shared" si="0"/>
        <v>3322780.0399999991</v>
      </c>
      <c r="J9" s="45">
        <f t="shared" si="1"/>
        <v>0.12818577523104374</v>
      </c>
    </row>
    <row r="10" spans="1:10" s="53" customFormat="1" ht="26.25" customHeight="1" x14ac:dyDescent="0.2">
      <c r="A10" s="47"/>
      <c r="B10" s="48"/>
      <c r="C10" s="49"/>
      <c r="D10" s="48"/>
      <c r="E10" s="50" t="s">
        <v>8</v>
      </c>
      <c r="F10" s="51" t="s">
        <v>14</v>
      </c>
      <c r="G10" s="52">
        <f>+[1]Analitico!C9</f>
        <v>17434715</v>
      </c>
      <c r="H10" s="52">
        <f>+[1]Analitico!D9</f>
        <v>18381893.379999999</v>
      </c>
      <c r="I10" s="44">
        <f t="shared" si="0"/>
        <v>-947178.37999999896</v>
      </c>
      <c r="J10" s="45">
        <f t="shared" si="1"/>
        <v>-5.152779207339734E-2</v>
      </c>
    </row>
    <row r="11" spans="1:10" s="53" customFormat="1" ht="26.25" customHeight="1" x14ac:dyDescent="0.2">
      <c r="A11" s="47"/>
      <c r="B11" s="48"/>
      <c r="C11" s="49"/>
      <c r="D11" s="48"/>
      <c r="E11" s="50" t="s">
        <v>15</v>
      </c>
      <c r="F11" s="51" t="s">
        <v>16</v>
      </c>
      <c r="G11" s="52">
        <f>+[1]Analitico!C10</f>
        <v>0</v>
      </c>
      <c r="H11" s="52">
        <f>+[1]Analitico!D10</f>
        <v>0</v>
      </c>
      <c r="I11" s="44">
        <f t="shared" si="0"/>
        <v>0</v>
      </c>
      <c r="J11" s="45" t="str">
        <f t="shared" si="1"/>
        <v xml:space="preserve">-    </v>
      </c>
    </row>
    <row r="12" spans="1:10" s="53" customFormat="1" ht="26.25" customHeight="1" x14ac:dyDescent="0.2">
      <c r="A12" s="47"/>
      <c r="B12" s="48"/>
      <c r="C12" s="49"/>
      <c r="D12" s="48"/>
      <c r="E12" s="50" t="s">
        <v>17</v>
      </c>
      <c r="F12" s="51" t="s">
        <v>18</v>
      </c>
      <c r="G12" s="52">
        <f>+[1]Analitico!C11</f>
        <v>0</v>
      </c>
      <c r="H12" s="52">
        <f>+[1]Analitico!D11</f>
        <v>0</v>
      </c>
      <c r="I12" s="44">
        <f t="shared" si="0"/>
        <v>0</v>
      </c>
      <c r="J12" s="45" t="str">
        <f t="shared" si="1"/>
        <v xml:space="preserve">-    </v>
      </c>
    </row>
    <row r="13" spans="1:10" s="53" customFormat="1" ht="26.25" customHeight="1" x14ac:dyDescent="0.2">
      <c r="A13" s="47"/>
      <c r="B13" s="48"/>
      <c r="C13" s="49"/>
      <c r="D13" s="48"/>
      <c r="E13" s="50" t="s">
        <v>19</v>
      </c>
      <c r="F13" s="51" t="s">
        <v>20</v>
      </c>
      <c r="G13" s="52">
        <f>+[1]Analitico!C12</f>
        <v>0</v>
      </c>
      <c r="H13" s="52">
        <f>+[1]Analitico!D12</f>
        <v>0</v>
      </c>
      <c r="I13" s="44">
        <f t="shared" si="0"/>
        <v>0</v>
      </c>
      <c r="J13" s="45" t="str">
        <f t="shared" si="1"/>
        <v xml:space="preserve">-    </v>
      </c>
    </row>
    <row r="14" spans="1:10" s="53" customFormat="1" ht="26.25" customHeight="1" x14ac:dyDescent="0.2">
      <c r="A14" s="47"/>
      <c r="B14" s="48"/>
      <c r="C14" s="49"/>
      <c r="D14" s="48"/>
      <c r="E14" s="50" t="s">
        <v>21</v>
      </c>
      <c r="F14" s="51" t="s">
        <v>22</v>
      </c>
      <c r="G14" s="52">
        <f>+[1]Analitico!C13</f>
        <v>301076.88</v>
      </c>
      <c r="H14" s="52">
        <f>+[1]Analitico!D13</f>
        <v>0</v>
      </c>
      <c r="I14" s="54">
        <f t="shared" si="0"/>
        <v>301076.88</v>
      </c>
      <c r="J14" s="55" t="str">
        <f t="shared" si="1"/>
        <v xml:space="preserve">-    </v>
      </c>
    </row>
    <row r="15" spans="1:10" s="53" customFormat="1" ht="26.25" customHeight="1" x14ac:dyDescent="0.2">
      <c r="A15" s="47"/>
      <c r="B15" s="48"/>
      <c r="C15" s="49"/>
      <c r="D15" s="48"/>
      <c r="E15" s="50" t="s">
        <v>23</v>
      </c>
      <c r="F15" s="51" t="s">
        <v>24</v>
      </c>
      <c r="G15" s="52">
        <f>+[1]Analitico!C16</f>
        <v>11508585.42</v>
      </c>
      <c r="H15" s="52">
        <f>+[1]Analitico!D16</f>
        <v>7539703.8799999999</v>
      </c>
      <c r="I15" s="44">
        <f t="shared" si="0"/>
        <v>3968881.54</v>
      </c>
      <c r="J15" s="45">
        <f t="shared" si="1"/>
        <v>0.52639753538967904</v>
      </c>
    </row>
    <row r="16" spans="1:10" s="46" customFormat="1" ht="27" customHeight="1" x14ac:dyDescent="0.2">
      <c r="A16" s="39"/>
      <c r="B16" s="40"/>
      <c r="C16" s="41"/>
      <c r="D16" s="40" t="s">
        <v>25</v>
      </c>
      <c r="E16" s="41" t="s">
        <v>26</v>
      </c>
      <c r="F16" s="56"/>
      <c r="G16" s="57">
        <f>SUM(G17:G20)</f>
        <v>130888.47</v>
      </c>
      <c r="H16" s="57">
        <f>SUM(H17:H20)</f>
        <v>425166.24000000005</v>
      </c>
      <c r="I16" s="44">
        <f t="shared" si="0"/>
        <v>-294277.77</v>
      </c>
      <c r="J16" s="45">
        <f t="shared" si="1"/>
        <v>-0.69214754680428059</v>
      </c>
    </row>
    <row r="17" spans="1:10" s="46" customFormat="1" ht="27" customHeight="1" x14ac:dyDescent="0.2">
      <c r="A17" s="39"/>
      <c r="B17" s="40"/>
      <c r="C17" s="41"/>
      <c r="D17" s="41"/>
      <c r="E17" s="58" t="s">
        <v>8</v>
      </c>
      <c r="F17" s="59" t="s">
        <v>27</v>
      </c>
      <c r="G17" s="60">
        <f>+[1]Analitico!C21</f>
        <v>0</v>
      </c>
      <c r="H17" s="60">
        <f>+[1]Analitico!D21</f>
        <v>0</v>
      </c>
      <c r="I17" s="61">
        <f t="shared" si="0"/>
        <v>0</v>
      </c>
      <c r="J17" s="62" t="str">
        <f t="shared" si="1"/>
        <v xml:space="preserve">-    </v>
      </c>
    </row>
    <row r="18" spans="1:10" s="46" customFormat="1" ht="27" customHeight="1" x14ac:dyDescent="0.2">
      <c r="A18" s="39"/>
      <c r="B18" s="40"/>
      <c r="C18" s="41"/>
      <c r="D18" s="41"/>
      <c r="E18" s="58" t="s">
        <v>15</v>
      </c>
      <c r="F18" s="59" t="s">
        <v>28</v>
      </c>
      <c r="G18" s="60">
        <f>+[1]Analitico!C22</f>
        <v>0</v>
      </c>
      <c r="H18" s="60">
        <f>+[1]Analitico!D22</f>
        <v>0</v>
      </c>
      <c r="I18" s="61">
        <f t="shared" si="0"/>
        <v>0</v>
      </c>
      <c r="J18" s="62" t="str">
        <f t="shared" si="1"/>
        <v xml:space="preserve">-    </v>
      </c>
    </row>
    <row r="19" spans="1:10" s="46" customFormat="1" ht="27" customHeight="1" x14ac:dyDescent="0.2">
      <c r="A19" s="39"/>
      <c r="B19" s="40"/>
      <c r="C19" s="41"/>
      <c r="D19" s="41"/>
      <c r="E19" s="58" t="s">
        <v>17</v>
      </c>
      <c r="F19" s="59" t="s">
        <v>29</v>
      </c>
      <c r="G19" s="60">
        <f>+[1]Analitico!C23</f>
        <v>130888.47</v>
      </c>
      <c r="H19" s="60">
        <f>+[1]Analitico!D23</f>
        <v>389816.24000000005</v>
      </c>
      <c r="I19" s="61">
        <f t="shared" si="0"/>
        <v>-258927.77000000005</v>
      </c>
      <c r="J19" s="62">
        <f t="shared" si="1"/>
        <v>-0.66423033068093829</v>
      </c>
    </row>
    <row r="20" spans="1:10" s="46" customFormat="1" ht="27" customHeight="1" x14ac:dyDescent="0.2">
      <c r="A20" s="39"/>
      <c r="B20" s="40"/>
      <c r="C20" s="41"/>
      <c r="D20" s="41"/>
      <c r="E20" s="58" t="s">
        <v>19</v>
      </c>
      <c r="F20" s="59" t="s">
        <v>30</v>
      </c>
      <c r="G20" s="60">
        <f>+[1]Analitico!C24</f>
        <v>0</v>
      </c>
      <c r="H20" s="60">
        <f>+[1]Analitico!D24</f>
        <v>35350</v>
      </c>
      <c r="I20" s="61">
        <f t="shared" si="0"/>
        <v>-35350</v>
      </c>
      <c r="J20" s="62">
        <f t="shared" si="1"/>
        <v>-1</v>
      </c>
    </row>
    <row r="21" spans="1:10" s="46" customFormat="1" ht="27" customHeight="1" x14ac:dyDescent="0.2">
      <c r="A21" s="39"/>
      <c r="B21" s="40"/>
      <c r="C21" s="41"/>
      <c r="D21" s="40" t="s">
        <v>31</v>
      </c>
      <c r="E21" s="41" t="s">
        <v>32</v>
      </c>
      <c r="F21" s="42"/>
      <c r="G21" s="60">
        <f>+[1]Analitico!C25</f>
        <v>11000</v>
      </c>
      <c r="H21" s="60">
        <f>+[1]Analitico!D25</f>
        <v>0</v>
      </c>
      <c r="I21" s="44">
        <f t="shared" si="0"/>
        <v>11000</v>
      </c>
      <c r="J21" s="45" t="str">
        <f t="shared" si="1"/>
        <v xml:space="preserve">-    </v>
      </c>
    </row>
    <row r="22" spans="1:10" s="31" customFormat="1" ht="27" customHeight="1" x14ac:dyDescent="0.2">
      <c r="A22" s="63"/>
      <c r="B22" s="33" t="s">
        <v>15</v>
      </c>
      <c r="C22" s="34" t="s">
        <v>33</v>
      </c>
      <c r="D22" s="34"/>
      <c r="E22" s="34"/>
      <c r="F22" s="35"/>
      <c r="G22" s="64">
        <f>+[1]Analitico!C26</f>
        <v>-2728277.0400000005</v>
      </c>
      <c r="H22" s="64">
        <f>+[1]Analitico!D26</f>
        <v>-2754000</v>
      </c>
      <c r="I22" s="37">
        <f t="shared" si="0"/>
        <v>25722.959999999497</v>
      </c>
      <c r="J22" s="38">
        <f t="shared" si="1"/>
        <v>-9.3402178649235647E-3</v>
      </c>
    </row>
    <row r="23" spans="1:10" s="31" customFormat="1" ht="27" customHeight="1" x14ac:dyDescent="0.2">
      <c r="A23" s="63"/>
      <c r="B23" s="33" t="s">
        <v>17</v>
      </c>
      <c r="C23" s="34" t="s">
        <v>34</v>
      </c>
      <c r="D23" s="34"/>
      <c r="E23" s="34"/>
      <c r="F23" s="35"/>
      <c r="G23" s="64">
        <f>+[1]Analitico!C29</f>
        <v>2564750.9700000002</v>
      </c>
      <c r="H23" s="64">
        <f>+[1]Analitico!D29</f>
        <v>2425792.4899999998</v>
      </c>
      <c r="I23" s="37">
        <f t="shared" si="0"/>
        <v>138958.48000000045</v>
      </c>
      <c r="J23" s="38">
        <f t="shared" si="1"/>
        <v>5.7283745651302787E-2</v>
      </c>
    </row>
    <row r="24" spans="1:10" s="31" customFormat="1" ht="27" customHeight="1" x14ac:dyDescent="0.2">
      <c r="A24" s="32"/>
      <c r="B24" s="33" t="s">
        <v>19</v>
      </c>
      <c r="C24" s="34" t="s">
        <v>35</v>
      </c>
      <c r="D24" s="34"/>
      <c r="E24" s="34"/>
      <c r="F24" s="35"/>
      <c r="G24" s="65">
        <f>SUM(G25:G27)</f>
        <v>69392339.249999955</v>
      </c>
      <c r="H24" s="65">
        <f>SUM(H25:H27)</f>
        <v>73723500.530000001</v>
      </c>
      <c r="I24" s="37">
        <f t="shared" si="0"/>
        <v>-4331161.2800000459</v>
      </c>
      <c r="J24" s="38">
        <f t="shared" si="1"/>
        <v>-5.8748719863587921E-2</v>
      </c>
    </row>
    <row r="25" spans="1:10" s="46" customFormat="1" ht="27" customHeight="1" x14ac:dyDescent="0.2">
      <c r="A25" s="39"/>
      <c r="B25" s="40"/>
      <c r="C25" s="41"/>
      <c r="D25" s="40" t="s">
        <v>10</v>
      </c>
      <c r="E25" s="41" t="s">
        <v>36</v>
      </c>
      <c r="F25" s="42"/>
      <c r="G25" s="60">
        <f>+[1]Analitico!C35+[1]Analitico!C63</f>
        <v>53901898.629999958</v>
      </c>
      <c r="H25" s="60">
        <f>+[1]Analitico!D35+[1]Analitico!D63</f>
        <v>58549180.030000001</v>
      </c>
      <c r="I25" s="44">
        <f t="shared" si="0"/>
        <v>-4647281.4000000432</v>
      </c>
      <c r="J25" s="45">
        <f t="shared" si="1"/>
        <v>-7.9373979236239067E-2</v>
      </c>
    </row>
    <row r="26" spans="1:10" s="46" customFormat="1" ht="27" customHeight="1" x14ac:dyDescent="0.2">
      <c r="A26" s="39"/>
      <c r="B26" s="40"/>
      <c r="C26" s="41"/>
      <c r="D26" s="40" t="s">
        <v>12</v>
      </c>
      <c r="E26" s="41" t="s">
        <v>37</v>
      </c>
      <c r="F26" s="42"/>
      <c r="G26" s="60">
        <f>+[1]Analitico!C69</f>
        <v>5489213.9000000004</v>
      </c>
      <c r="H26" s="60">
        <f>+[1]Analitico!D69</f>
        <v>4917153.01</v>
      </c>
      <c r="I26" s="44">
        <f t="shared" si="0"/>
        <v>572060.8900000006</v>
      </c>
      <c r="J26" s="45">
        <f t="shared" si="1"/>
        <v>0.11633985943422993</v>
      </c>
    </row>
    <row r="27" spans="1:10" s="46" customFormat="1" ht="27" customHeight="1" x14ac:dyDescent="0.2">
      <c r="A27" s="39"/>
      <c r="B27" s="40"/>
      <c r="C27" s="41"/>
      <c r="D27" s="40" t="s">
        <v>25</v>
      </c>
      <c r="E27" s="41" t="s">
        <v>38</v>
      </c>
      <c r="F27" s="56"/>
      <c r="G27" s="60">
        <f>+[1]Analitico!C68</f>
        <v>10001226.719999999</v>
      </c>
      <c r="H27" s="60">
        <f>+[1]Analitico!D68</f>
        <v>10257167.49</v>
      </c>
      <c r="I27" s="44">
        <f t="shared" si="0"/>
        <v>-255940.77000000142</v>
      </c>
      <c r="J27" s="45">
        <f t="shared" si="1"/>
        <v>-2.4952382833713618E-2</v>
      </c>
    </row>
    <row r="28" spans="1:10" s="31" customFormat="1" ht="27" customHeight="1" x14ac:dyDescent="0.2">
      <c r="A28" s="63"/>
      <c r="B28" s="33" t="s">
        <v>21</v>
      </c>
      <c r="C28" s="34" t="s">
        <v>39</v>
      </c>
      <c r="D28" s="34"/>
      <c r="E28" s="34"/>
      <c r="F28" s="35"/>
      <c r="G28" s="64">
        <f>+[1]Analitico!C77</f>
        <v>93979707.940000013</v>
      </c>
      <c r="H28" s="64">
        <f>+[1]Analitico!D77</f>
        <v>83038008.046760589</v>
      </c>
      <c r="I28" s="37">
        <f t="shared" si="0"/>
        <v>10941699.893239424</v>
      </c>
      <c r="J28" s="38">
        <f t="shared" si="1"/>
        <v>0.13176736955296306</v>
      </c>
    </row>
    <row r="29" spans="1:10" s="31" customFormat="1" ht="27" customHeight="1" x14ac:dyDescent="0.2">
      <c r="A29" s="63"/>
      <c r="B29" s="33" t="s">
        <v>23</v>
      </c>
      <c r="C29" s="34" t="s">
        <v>40</v>
      </c>
      <c r="D29" s="34"/>
      <c r="E29" s="34"/>
      <c r="F29" s="35"/>
      <c r="G29" s="64">
        <f>+[1]Analitico!C96</f>
        <v>21033878.91</v>
      </c>
      <c r="H29" s="64">
        <f>+[1]Analitico!D96</f>
        <v>21014939.629999999</v>
      </c>
      <c r="I29" s="37">
        <f t="shared" si="0"/>
        <v>18939.280000001192</v>
      </c>
      <c r="J29" s="38">
        <f t="shared" si="1"/>
        <v>9.0122933177330254E-4</v>
      </c>
    </row>
    <row r="30" spans="1:10" s="31" customFormat="1" ht="27" customHeight="1" x14ac:dyDescent="0.2">
      <c r="A30" s="63"/>
      <c r="B30" s="33" t="s">
        <v>41</v>
      </c>
      <c r="C30" s="34" t="s">
        <v>42</v>
      </c>
      <c r="D30" s="34"/>
      <c r="E30" s="34"/>
      <c r="F30" s="35"/>
      <c r="G30" s="64">
        <f>+[1]Analitico!C100</f>
        <v>12166727.029999999</v>
      </c>
      <c r="H30" s="64">
        <f>+[1]Analitico!D100</f>
        <v>17005145.449999999</v>
      </c>
      <c r="I30" s="37">
        <f t="shared" si="0"/>
        <v>-4838418.42</v>
      </c>
      <c r="J30" s="38">
        <f t="shared" si="1"/>
        <v>-0.28452672952585656</v>
      </c>
    </row>
    <row r="31" spans="1:10" s="31" customFormat="1" ht="29.25" customHeight="1" x14ac:dyDescent="0.2">
      <c r="A31" s="63"/>
      <c r="B31" s="33" t="s">
        <v>43</v>
      </c>
      <c r="C31" s="66" t="s">
        <v>44</v>
      </c>
      <c r="D31" s="67"/>
      <c r="E31" s="67"/>
      <c r="F31" s="68"/>
      <c r="G31" s="64">
        <f>+[1]Analitico!C107</f>
        <v>151645.91</v>
      </c>
      <c r="H31" s="64">
        <f>+[1]Analitico!D107</f>
        <v>87700.28</v>
      </c>
      <c r="I31" s="37">
        <f t="shared" si="0"/>
        <v>63945.630000000005</v>
      </c>
      <c r="J31" s="38">
        <f t="shared" si="1"/>
        <v>0.72913826500896017</v>
      </c>
    </row>
    <row r="32" spans="1:10" s="31" customFormat="1" ht="27" customHeight="1" x14ac:dyDescent="0.2">
      <c r="A32" s="63"/>
      <c r="B32" s="33" t="s">
        <v>45</v>
      </c>
      <c r="C32" s="34" t="s">
        <v>46</v>
      </c>
      <c r="D32" s="34"/>
      <c r="E32" s="34"/>
      <c r="F32" s="35"/>
      <c r="G32" s="64">
        <f>+[1]Analitico!C108</f>
        <v>4192577.9400000004</v>
      </c>
      <c r="H32" s="64">
        <f>+[1]Analitico!D108</f>
        <v>3629658.56</v>
      </c>
      <c r="I32" s="37">
        <f t="shared" si="0"/>
        <v>562919.38000000035</v>
      </c>
      <c r="J32" s="38">
        <f t="shared" si="1"/>
        <v>0.1550887971126409</v>
      </c>
    </row>
    <row r="33" spans="1:10" s="31" customFormat="1" ht="27" customHeight="1" x14ac:dyDescent="0.2">
      <c r="A33" s="69"/>
      <c r="B33" s="70" t="s">
        <v>47</v>
      </c>
      <c r="C33" s="70"/>
      <c r="D33" s="70"/>
      <c r="E33" s="70"/>
      <c r="F33" s="71"/>
      <c r="G33" s="72">
        <f>G7+G22+G23+G24+SUM(G28:G32)</f>
        <v>1354962687.8200002</v>
      </c>
      <c r="H33" s="72">
        <f>H7+H22+H23+H24+SUM(H28:H32)</f>
        <v>1342421747.6367607</v>
      </c>
      <c r="I33" s="72">
        <f t="shared" si="0"/>
        <v>12540940.18323946</v>
      </c>
      <c r="J33" s="73">
        <f t="shared" si="1"/>
        <v>9.3420269787173101E-3</v>
      </c>
    </row>
    <row r="34" spans="1:10" s="46" customFormat="1" ht="9" customHeight="1" x14ac:dyDescent="0.2">
      <c r="A34" s="74"/>
      <c r="B34" s="40"/>
      <c r="C34" s="41"/>
      <c r="D34" s="41"/>
      <c r="E34" s="41"/>
      <c r="F34" s="42"/>
      <c r="G34" s="57"/>
      <c r="H34" s="57"/>
      <c r="I34" s="44"/>
      <c r="J34" s="45"/>
    </row>
    <row r="35" spans="1:10" s="31" customFormat="1" ht="27" customHeight="1" x14ac:dyDescent="0.2">
      <c r="A35" s="32" t="s">
        <v>48</v>
      </c>
      <c r="B35" s="75" t="s">
        <v>49</v>
      </c>
      <c r="C35" s="76"/>
      <c r="D35" s="76"/>
      <c r="E35" s="76"/>
      <c r="F35" s="77"/>
      <c r="G35" s="65"/>
      <c r="H35" s="65"/>
      <c r="I35" s="37"/>
      <c r="J35" s="38"/>
    </row>
    <row r="36" spans="1:10" s="31" customFormat="1" ht="27" customHeight="1" x14ac:dyDescent="0.2">
      <c r="A36" s="63"/>
      <c r="B36" s="33" t="s">
        <v>8</v>
      </c>
      <c r="C36" s="34" t="s">
        <v>50</v>
      </c>
      <c r="D36" s="78"/>
      <c r="E36" s="34"/>
      <c r="F36" s="35"/>
      <c r="G36" s="37">
        <f>SUM(G37:G38)</f>
        <v>144994929.78999999</v>
      </c>
      <c r="H36" s="37">
        <f>SUM(H37:H38)</f>
        <v>140003476.25717002</v>
      </c>
      <c r="I36" s="37">
        <f t="shared" ref="I36:I83" si="2">G36-H36</f>
        <v>4991453.5328299701</v>
      </c>
      <c r="J36" s="38">
        <f t="shared" ref="J36:J83" si="3">IF(H36=0,"-    ",I36/H36)</f>
        <v>3.5652354257698957E-2</v>
      </c>
    </row>
    <row r="37" spans="1:10" s="46" customFormat="1" ht="27" customHeight="1" x14ac:dyDescent="0.2">
      <c r="A37" s="39"/>
      <c r="B37" s="40"/>
      <c r="C37" s="41"/>
      <c r="D37" s="40" t="s">
        <v>10</v>
      </c>
      <c r="E37" s="41" t="s">
        <v>51</v>
      </c>
      <c r="F37" s="42"/>
      <c r="G37" s="60">
        <f>-[1]Analitico!C115</f>
        <v>142660152.01999998</v>
      </c>
      <c r="H37" s="60">
        <f>-[1]Analitico!D115</f>
        <v>137804205.00337002</v>
      </c>
      <c r="I37" s="44">
        <f t="shared" si="2"/>
        <v>4855947.0166299641</v>
      </c>
      <c r="J37" s="45">
        <f t="shared" si="3"/>
        <v>3.5238017711514767E-2</v>
      </c>
    </row>
    <row r="38" spans="1:10" s="46" customFormat="1" ht="27" customHeight="1" x14ac:dyDescent="0.2">
      <c r="A38" s="39"/>
      <c r="B38" s="40"/>
      <c r="C38" s="41"/>
      <c r="D38" s="40" t="s">
        <v>12</v>
      </c>
      <c r="E38" s="41" t="s">
        <v>52</v>
      </c>
      <c r="F38" s="42"/>
      <c r="G38" s="60">
        <f>-[1]Analitico!C134</f>
        <v>2334777.77</v>
      </c>
      <c r="H38" s="60">
        <f>-[1]Analitico!D134</f>
        <v>2199271.2538000001</v>
      </c>
      <c r="I38" s="44">
        <f t="shared" si="2"/>
        <v>135506.51619999995</v>
      </c>
      <c r="J38" s="45">
        <f t="shared" si="3"/>
        <v>6.1614280624032021E-2</v>
      </c>
    </row>
    <row r="39" spans="1:10" s="31" customFormat="1" ht="27" customHeight="1" x14ac:dyDescent="0.2">
      <c r="A39" s="63"/>
      <c r="B39" s="33" t="s">
        <v>15</v>
      </c>
      <c r="C39" s="34" t="s">
        <v>53</v>
      </c>
      <c r="D39" s="78"/>
      <c r="E39" s="34"/>
      <c r="F39" s="35"/>
      <c r="G39" s="37">
        <f>SUM(G40:G56)</f>
        <v>804683364.54999983</v>
      </c>
      <c r="H39" s="37">
        <f>SUM(H40:H56)</f>
        <v>797621149.08683312</v>
      </c>
      <c r="I39" s="37">
        <f t="shared" si="2"/>
        <v>7062215.4631667137</v>
      </c>
      <c r="J39" s="38">
        <f t="shared" si="3"/>
        <v>8.8540975515155069E-3</v>
      </c>
    </row>
    <row r="40" spans="1:10" s="46" customFormat="1" ht="27" customHeight="1" x14ac:dyDescent="0.2">
      <c r="A40" s="74"/>
      <c r="B40" s="40"/>
      <c r="C40" s="41"/>
      <c r="D40" s="40" t="s">
        <v>10</v>
      </c>
      <c r="E40" s="41" t="s">
        <v>54</v>
      </c>
      <c r="F40" s="42"/>
      <c r="G40" s="60">
        <f>-[1]Analitico!C144</f>
        <v>89020870.00999999</v>
      </c>
      <c r="H40" s="60">
        <f>-[1]Analitico!D144</f>
        <v>89838362.580000013</v>
      </c>
      <c r="I40" s="44">
        <f t="shared" si="2"/>
        <v>-817492.57000002265</v>
      </c>
      <c r="J40" s="45">
        <f t="shared" si="3"/>
        <v>-9.0995933866454323E-3</v>
      </c>
    </row>
    <row r="41" spans="1:10" s="46" customFormat="1" ht="27" customHeight="1" x14ac:dyDescent="0.2">
      <c r="A41" s="74"/>
      <c r="B41" s="40"/>
      <c r="C41" s="41"/>
      <c r="D41" s="40" t="s">
        <v>12</v>
      </c>
      <c r="E41" s="41" t="s">
        <v>55</v>
      </c>
      <c r="F41" s="42"/>
      <c r="G41" s="60">
        <f>-[1]Analitico!C152</f>
        <v>73471234.789999992</v>
      </c>
      <c r="H41" s="60">
        <f>-[1]Analitico!D152</f>
        <v>78687730.560000017</v>
      </c>
      <c r="I41" s="44">
        <f t="shared" si="2"/>
        <v>-5216495.7700000256</v>
      </c>
      <c r="J41" s="45">
        <f t="shared" si="3"/>
        <v>-6.6293636032906125E-2</v>
      </c>
    </row>
    <row r="42" spans="1:10" s="46" customFormat="1" ht="27" customHeight="1" x14ac:dyDescent="0.2">
      <c r="A42" s="74"/>
      <c r="B42" s="40"/>
      <c r="C42" s="79"/>
      <c r="D42" s="40" t="s">
        <v>25</v>
      </c>
      <c r="E42" s="41" t="s">
        <v>56</v>
      </c>
      <c r="F42" s="42"/>
      <c r="G42" s="60">
        <f>-[1]Analitico!C156</f>
        <v>103006353.47</v>
      </c>
      <c r="H42" s="60">
        <f>-[1]Analitico!D156</f>
        <v>99892943.770850003</v>
      </c>
      <c r="I42" s="44">
        <f t="shared" si="2"/>
        <v>3113409.699149996</v>
      </c>
      <c r="J42" s="45">
        <f t="shared" si="3"/>
        <v>3.1167463702861938E-2</v>
      </c>
    </row>
    <row r="43" spans="1:10" s="46" customFormat="1" ht="27" customHeight="1" x14ac:dyDescent="0.2">
      <c r="A43" s="74"/>
      <c r="B43" s="40"/>
      <c r="C43" s="79"/>
      <c r="D43" s="40" t="s">
        <v>31</v>
      </c>
      <c r="E43" s="41" t="s">
        <v>57</v>
      </c>
      <c r="F43" s="42"/>
      <c r="G43" s="60">
        <f>-[1]Analitico!C167</f>
        <v>242915.73</v>
      </c>
      <c r="H43" s="60">
        <f>-[1]Analitico!D167</f>
        <v>225506.85000000003</v>
      </c>
      <c r="I43" s="44">
        <f t="shared" si="2"/>
        <v>17408.879999999976</v>
      </c>
      <c r="J43" s="45">
        <f t="shared" si="3"/>
        <v>7.7198896618883073E-2</v>
      </c>
    </row>
    <row r="44" spans="1:10" s="46" customFormat="1" ht="27" customHeight="1" x14ac:dyDescent="0.2">
      <c r="A44" s="74"/>
      <c r="B44" s="40"/>
      <c r="C44" s="79"/>
      <c r="D44" s="40" t="s">
        <v>58</v>
      </c>
      <c r="E44" s="41" t="s">
        <v>59</v>
      </c>
      <c r="F44" s="42"/>
      <c r="G44" s="60">
        <f>-[1]Analitico!C173</f>
        <v>4230000</v>
      </c>
      <c r="H44" s="60">
        <f>-[1]Analitico!D173</f>
        <v>3921177</v>
      </c>
      <c r="I44" s="44">
        <f t="shared" si="2"/>
        <v>308823</v>
      </c>
      <c r="J44" s="45">
        <f t="shared" si="3"/>
        <v>7.8757730140720503E-2</v>
      </c>
    </row>
    <row r="45" spans="1:10" s="46" customFormat="1" ht="27" customHeight="1" x14ac:dyDescent="0.2">
      <c r="A45" s="74"/>
      <c r="B45" s="40"/>
      <c r="C45" s="79"/>
      <c r="D45" s="40" t="s">
        <v>60</v>
      </c>
      <c r="E45" s="41" t="s">
        <v>61</v>
      </c>
      <c r="F45" s="42"/>
      <c r="G45" s="60">
        <f>-[1]Analitico!C178</f>
        <v>7320000</v>
      </c>
      <c r="H45" s="60">
        <f>-[1]Analitico!D178</f>
        <v>7859611.6600000001</v>
      </c>
      <c r="I45" s="44">
        <f t="shared" si="2"/>
        <v>-539611.66000000015</v>
      </c>
      <c r="J45" s="45">
        <f t="shared" si="3"/>
        <v>-6.8656275060796093E-2</v>
      </c>
    </row>
    <row r="46" spans="1:10" s="46" customFormat="1" ht="27" customHeight="1" x14ac:dyDescent="0.2">
      <c r="A46" s="74"/>
      <c r="B46" s="40"/>
      <c r="C46" s="79"/>
      <c r="D46" s="40" t="s">
        <v>62</v>
      </c>
      <c r="E46" s="41" t="s">
        <v>63</v>
      </c>
      <c r="F46" s="42"/>
      <c r="G46" s="60">
        <f>-[1]Analitico!C183</f>
        <v>344202230.85999995</v>
      </c>
      <c r="H46" s="60">
        <f>-[1]Analitico!D183</f>
        <v>343471120.16999996</v>
      </c>
      <c r="I46" s="44">
        <f t="shared" si="2"/>
        <v>731110.68999999762</v>
      </c>
      <c r="J46" s="45">
        <f t="shared" si="3"/>
        <v>2.1285943622804055E-3</v>
      </c>
    </row>
    <row r="47" spans="1:10" s="46" customFormat="1" ht="27" customHeight="1" x14ac:dyDescent="0.2">
      <c r="A47" s="74"/>
      <c r="B47" s="40"/>
      <c r="C47" s="79"/>
      <c r="D47" s="40" t="s">
        <v>64</v>
      </c>
      <c r="E47" s="41" t="s">
        <v>65</v>
      </c>
      <c r="F47" s="42"/>
      <c r="G47" s="60">
        <f>-[1]Analitico!C193</f>
        <v>19925566.710000001</v>
      </c>
      <c r="H47" s="60">
        <f>-[1]Analitico!D193</f>
        <v>19832207.709999997</v>
      </c>
      <c r="I47" s="37">
        <f t="shared" si="2"/>
        <v>93359.000000003725</v>
      </c>
      <c r="J47" s="38">
        <f t="shared" si="3"/>
        <v>4.7074436373984374E-3</v>
      </c>
    </row>
    <row r="48" spans="1:10" s="46" customFormat="1" ht="27" customHeight="1" x14ac:dyDescent="0.2">
      <c r="A48" s="74"/>
      <c r="B48" s="40"/>
      <c r="C48" s="79"/>
      <c r="D48" s="40" t="s">
        <v>66</v>
      </c>
      <c r="E48" s="41" t="s">
        <v>67</v>
      </c>
      <c r="F48" s="42"/>
      <c r="G48" s="60">
        <f>-[1]Analitico!C199</f>
        <v>25301865.209999997</v>
      </c>
      <c r="H48" s="60">
        <f>-[1]Analitico!D199</f>
        <v>24512806.141760003</v>
      </c>
      <c r="I48" s="37">
        <f t="shared" si="2"/>
        <v>789059.06823999435</v>
      </c>
      <c r="J48" s="38">
        <f t="shared" si="3"/>
        <v>3.218966705308185E-2</v>
      </c>
    </row>
    <row r="49" spans="1:10" s="46" customFormat="1" ht="27" customHeight="1" x14ac:dyDescent="0.2">
      <c r="A49" s="74"/>
      <c r="B49" s="40"/>
      <c r="C49" s="79"/>
      <c r="D49" s="40" t="s">
        <v>68</v>
      </c>
      <c r="E49" s="41" t="s">
        <v>69</v>
      </c>
      <c r="F49" s="42"/>
      <c r="G49" s="60">
        <f>-[1]Analitico!C206</f>
        <v>1943463.55</v>
      </c>
      <c r="H49" s="60">
        <f>-[1]Analitico!D206</f>
        <v>2027215.32</v>
      </c>
      <c r="I49" s="37">
        <f t="shared" si="2"/>
        <v>-83751.770000000019</v>
      </c>
      <c r="J49" s="38">
        <f t="shared" si="3"/>
        <v>-4.1313702187294056E-2</v>
      </c>
    </row>
    <row r="50" spans="1:10" s="46" customFormat="1" ht="27" customHeight="1" x14ac:dyDescent="0.2">
      <c r="A50" s="74"/>
      <c r="B50" s="40"/>
      <c r="C50" s="79"/>
      <c r="D50" s="40" t="s">
        <v>70</v>
      </c>
      <c r="E50" s="41" t="s">
        <v>71</v>
      </c>
      <c r="F50" s="42"/>
      <c r="G50" s="60">
        <f>-[1]Analitico!C212</f>
        <v>6086613.870000001</v>
      </c>
      <c r="H50" s="60">
        <f>-[1]Analitico!D212</f>
        <v>6212781.6799999997</v>
      </c>
      <c r="I50" s="44">
        <f t="shared" si="2"/>
        <v>-126167.80999999866</v>
      </c>
      <c r="J50" s="45">
        <f t="shared" si="3"/>
        <v>-2.0307781038911166E-2</v>
      </c>
    </row>
    <row r="51" spans="1:10" s="46" customFormat="1" ht="27" customHeight="1" x14ac:dyDescent="0.2">
      <c r="A51" s="74"/>
      <c r="B51" s="40"/>
      <c r="C51" s="79"/>
      <c r="D51" s="40" t="s">
        <v>72</v>
      </c>
      <c r="E51" s="41" t="s">
        <v>73</v>
      </c>
      <c r="F51" s="42"/>
      <c r="G51" s="60">
        <f>-[1]Analitico!C217</f>
        <v>89925016.099999979</v>
      </c>
      <c r="H51" s="60">
        <f>-[1]Analitico!D217</f>
        <v>85990684.599999994</v>
      </c>
      <c r="I51" s="44">
        <f t="shared" si="2"/>
        <v>3934331.4999999851</v>
      </c>
      <c r="J51" s="45">
        <f t="shared" si="3"/>
        <v>4.5752996598424397E-2</v>
      </c>
    </row>
    <row r="52" spans="1:10" s="46" customFormat="1" ht="27" customHeight="1" x14ac:dyDescent="0.2">
      <c r="A52" s="74"/>
      <c r="B52" s="40"/>
      <c r="C52" s="79"/>
      <c r="D52" s="40" t="s">
        <v>74</v>
      </c>
      <c r="E52" s="41" t="s">
        <v>75</v>
      </c>
      <c r="F52" s="42"/>
      <c r="G52" s="60">
        <f>-[1]Analitico!C223</f>
        <v>5764781.8900000006</v>
      </c>
      <c r="H52" s="60">
        <f>-[1]Analitico!D223</f>
        <v>2955273.2739029997</v>
      </c>
      <c r="I52" s="37">
        <f t="shared" si="2"/>
        <v>2809508.6160970009</v>
      </c>
      <c r="J52" s="38">
        <f t="shared" si="3"/>
        <v>0.95067641998010932</v>
      </c>
    </row>
    <row r="53" spans="1:10" s="46" customFormat="1" ht="27" customHeight="1" x14ac:dyDescent="0.2">
      <c r="A53" s="74"/>
      <c r="B53" s="40"/>
      <c r="C53" s="79"/>
      <c r="D53" s="40" t="s">
        <v>76</v>
      </c>
      <c r="E53" s="41" t="s">
        <v>77</v>
      </c>
      <c r="F53" s="42"/>
      <c r="G53" s="60">
        <f>-[1]Analitico!C231</f>
        <v>9429108.379999999</v>
      </c>
      <c r="H53" s="60">
        <f>-[1]Analitico!D231</f>
        <v>10413698.299999999</v>
      </c>
      <c r="I53" s="37">
        <f t="shared" si="2"/>
        <v>-984589.91999999993</v>
      </c>
      <c r="J53" s="38">
        <f t="shared" si="3"/>
        <v>-9.4547574899495598E-2</v>
      </c>
    </row>
    <row r="54" spans="1:10" s="46" customFormat="1" ht="27" customHeight="1" x14ac:dyDescent="0.2">
      <c r="A54" s="74"/>
      <c r="B54" s="80"/>
      <c r="C54" s="81"/>
      <c r="D54" s="40" t="s">
        <v>78</v>
      </c>
      <c r="E54" s="81" t="s">
        <v>79</v>
      </c>
      <c r="F54" s="56"/>
      <c r="G54" s="60">
        <f>-[1]Analitico!C238</f>
        <v>5807158.8100000005</v>
      </c>
      <c r="H54" s="60">
        <f>-[1]Analitico!D238</f>
        <v>3914429.2581199999</v>
      </c>
      <c r="I54" s="44">
        <f t="shared" si="2"/>
        <v>1892729.5518800006</v>
      </c>
      <c r="J54" s="45">
        <f t="shared" si="3"/>
        <v>0.4835263143289068</v>
      </c>
    </row>
    <row r="55" spans="1:10" s="46" customFormat="1" ht="27" customHeight="1" x14ac:dyDescent="0.2">
      <c r="A55" s="74"/>
      <c r="B55" s="80"/>
      <c r="C55" s="81"/>
      <c r="D55" s="40" t="s">
        <v>80</v>
      </c>
      <c r="E55" s="81" t="s">
        <v>81</v>
      </c>
      <c r="F55" s="56"/>
      <c r="G55" s="60">
        <f>-[1]Analitico!C252</f>
        <v>19006185.170000002</v>
      </c>
      <c r="H55" s="60">
        <f>-[1]Analitico!D252</f>
        <v>17865600.212200001</v>
      </c>
      <c r="I55" s="37">
        <f t="shared" si="2"/>
        <v>1140584.9578000009</v>
      </c>
      <c r="J55" s="38">
        <f t="shared" si="3"/>
        <v>6.3842521060172505E-2</v>
      </c>
    </row>
    <row r="56" spans="1:10" s="46" customFormat="1" ht="27" customHeight="1" x14ac:dyDescent="0.2">
      <c r="A56" s="74"/>
      <c r="B56" s="80"/>
      <c r="C56" s="81"/>
      <c r="D56" s="40" t="s">
        <v>82</v>
      </c>
      <c r="E56" s="81" t="s">
        <v>83</v>
      </c>
      <c r="F56" s="56"/>
      <c r="G56" s="60">
        <f>-[1]Analitico!C258</f>
        <v>0</v>
      </c>
      <c r="H56" s="60">
        <f>-[1]Analitico!D258</f>
        <v>0</v>
      </c>
      <c r="I56" s="37">
        <f t="shared" si="2"/>
        <v>0</v>
      </c>
      <c r="J56" s="38" t="str">
        <f t="shared" si="3"/>
        <v xml:space="preserve">-    </v>
      </c>
    </row>
    <row r="57" spans="1:10" s="46" customFormat="1" ht="27" customHeight="1" x14ac:dyDescent="0.2">
      <c r="A57" s="74"/>
      <c r="B57" s="33" t="s">
        <v>17</v>
      </c>
      <c r="C57" s="34" t="s">
        <v>84</v>
      </c>
      <c r="D57" s="82"/>
      <c r="E57" s="83"/>
      <c r="F57" s="84"/>
      <c r="G57" s="37">
        <f>SUM(G58:G60)</f>
        <v>39559223.630000003</v>
      </c>
      <c r="H57" s="37">
        <f>SUM(H58:H60)</f>
        <v>38354844.031900011</v>
      </c>
      <c r="I57" s="37">
        <f t="shared" si="2"/>
        <v>1204379.5980999917</v>
      </c>
      <c r="J57" s="38">
        <f t="shared" si="3"/>
        <v>3.1400977594858687E-2</v>
      </c>
    </row>
    <row r="58" spans="1:10" s="46" customFormat="1" ht="27" customHeight="1" x14ac:dyDescent="0.2">
      <c r="A58" s="74"/>
      <c r="B58" s="33"/>
      <c r="C58" s="34"/>
      <c r="D58" s="40" t="s">
        <v>10</v>
      </c>
      <c r="E58" s="81" t="s">
        <v>85</v>
      </c>
      <c r="F58" s="84"/>
      <c r="G58" s="60">
        <f>-[1]Analitico!C260</f>
        <v>37805627.940000005</v>
      </c>
      <c r="H58" s="60">
        <f>-[1]Analitico!D260</f>
        <v>36999260.92050001</v>
      </c>
      <c r="I58" s="37">
        <f t="shared" si="2"/>
        <v>806367.01949999481</v>
      </c>
      <c r="J58" s="38">
        <f t="shared" si="3"/>
        <v>2.1794138570298164E-2</v>
      </c>
    </row>
    <row r="59" spans="1:10" s="46" customFormat="1" ht="27" customHeight="1" x14ac:dyDescent="0.2">
      <c r="A59" s="74"/>
      <c r="B59" s="85"/>
      <c r="C59" s="40"/>
      <c r="D59" s="40" t="s">
        <v>12</v>
      </c>
      <c r="E59" s="81" t="s">
        <v>86</v>
      </c>
      <c r="F59" s="84"/>
      <c r="G59" s="60">
        <f>-[1]Analitico!C278</f>
        <v>1276861.3700000001</v>
      </c>
      <c r="H59" s="60">
        <f>-[1]Analitico!D278</f>
        <v>941789.51139999996</v>
      </c>
      <c r="I59" s="37">
        <f t="shared" si="2"/>
        <v>335071.85860000015</v>
      </c>
      <c r="J59" s="38">
        <f t="shared" si="3"/>
        <v>0.35578210900003038</v>
      </c>
    </row>
    <row r="60" spans="1:10" s="46" customFormat="1" ht="27" customHeight="1" x14ac:dyDescent="0.2">
      <c r="A60" s="74"/>
      <c r="B60" s="85"/>
      <c r="C60" s="40"/>
      <c r="D60" s="40" t="s">
        <v>25</v>
      </c>
      <c r="E60" s="81" t="s">
        <v>87</v>
      </c>
      <c r="F60" s="84"/>
      <c r="G60" s="60">
        <f>-[1]Analitico!C291</f>
        <v>476734.32</v>
      </c>
      <c r="H60" s="60">
        <f>-[1]Analitico!D291</f>
        <v>413793.60000000003</v>
      </c>
      <c r="I60" s="37">
        <f t="shared" si="2"/>
        <v>62940.719999999972</v>
      </c>
      <c r="J60" s="38">
        <f t="shared" si="3"/>
        <v>0.15210655747213095</v>
      </c>
    </row>
    <row r="61" spans="1:10" s="46" customFormat="1" ht="27" customHeight="1" x14ac:dyDescent="0.2">
      <c r="A61" s="74"/>
      <c r="B61" s="33" t="s">
        <v>19</v>
      </c>
      <c r="C61" s="86" t="s">
        <v>88</v>
      </c>
      <c r="D61" s="40"/>
      <c r="E61" s="87"/>
      <c r="F61" s="88"/>
      <c r="G61" s="64">
        <f>-[1]Analitico!C294</f>
        <v>14481313.68</v>
      </c>
      <c r="H61" s="64">
        <f>-[1]Analitico!D294</f>
        <v>14201460.998</v>
      </c>
      <c r="I61" s="37">
        <f t="shared" si="2"/>
        <v>279852.68200000003</v>
      </c>
      <c r="J61" s="38">
        <f t="shared" si="3"/>
        <v>1.9705907866761869E-2</v>
      </c>
    </row>
    <row r="62" spans="1:10" s="31" customFormat="1" ht="27" customHeight="1" x14ac:dyDescent="0.2">
      <c r="A62" s="74"/>
      <c r="B62" s="33" t="s">
        <v>21</v>
      </c>
      <c r="C62" s="86" t="s">
        <v>89</v>
      </c>
      <c r="D62" s="33"/>
      <c r="E62" s="83"/>
      <c r="F62" s="84"/>
      <c r="G62" s="64">
        <f>-[1]Analitico!C302</f>
        <v>5006911.2299999995</v>
      </c>
      <c r="H62" s="64">
        <f>-[1]Analitico!D302</f>
        <v>5331188.1616000002</v>
      </c>
      <c r="I62" s="37">
        <f t="shared" si="2"/>
        <v>-324276.93160000071</v>
      </c>
      <c r="J62" s="38">
        <f t="shared" si="3"/>
        <v>-6.0826390247437537E-2</v>
      </c>
    </row>
    <row r="63" spans="1:10" s="31" customFormat="1" ht="27" customHeight="1" x14ac:dyDescent="0.2">
      <c r="A63" s="74"/>
      <c r="B63" s="33" t="s">
        <v>23</v>
      </c>
      <c r="C63" s="86" t="s">
        <v>90</v>
      </c>
      <c r="D63" s="76"/>
      <c r="E63" s="86"/>
      <c r="F63" s="88"/>
      <c r="G63" s="37">
        <f>SUM(G64:G68)</f>
        <v>294183708.25</v>
      </c>
      <c r="H63" s="37">
        <f>SUM(H64:H68)</f>
        <v>294649561.45999998</v>
      </c>
      <c r="I63" s="37">
        <f t="shared" si="2"/>
        <v>-465853.20999997854</v>
      </c>
      <c r="J63" s="38">
        <f t="shared" si="3"/>
        <v>-1.5810415861189741E-3</v>
      </c>
    </row>
    <row r="64" spans="1:10" s="46" customFormat="1" ht="27" customHeight="1" x14ac:dyDescent="0.2">
      <c r="A64" s="74"/>
      <c r="B64" s="40"/>
      <c r="C64" s="87"/>
      <c r="D64" s="40" t="s">
        <v>10</v>
      </c>
      <c r="E64" s="41" t="s">
        <v>91</v>
      </c>
      <c r="F64" s="89"/>
      <c r="G64" s="60">
        <f>-[1]Analitico!C314</f>
        <v>102308501.72</v>
      </c>
      <c r="H64" s="60">
        <f>-[1]Analitico!D314</f>
        <v>104389486.92999999</v>
      </c>
      <c r="I64" s="44">
        <f t="shared" si="2"/>
        <v>-2080985.2099999934</v>
      </c>
      <c r="J64" s="45">
        <f t="shared" si="3"/>
        <v>-1.9934815958961755E-2</v>
      </c>
    </row>
    <row r="65" spans="1:10" s="46" customFormat="1" ht="27" customHeight="1" x14ac:dyDescent="0.2">
      <c r="A65" s="74"/>
      <c r="B65" s="40"/>
      <c r="C65" s="87"/>
      <c r="D65" s="40" t="s">
        <v>12</v>
      </c>
      <c r="E65" s="41" t="s">
        <v>92</v>
      </c>
      <c r="F65" s="89"/>
      <c r="G65" s="60">
        <f>-[1]Analitico!C318</f>
        <v>11123613.65</v>
      </c>
      <c r="H65" s="60">
        <f>-[1]Analitico!D318</f>
        <v>10944508.120000001</v>
      </c>
      <c r="I65" s="44">
        <f t="shared" si="2"/>
        <v>179105.52999999933</v>
      </c>
      <c r="J65" s="45">
        <f t="shared" si="3"/>
        <v>1.6364877072246105E-2</v>
      </c>
    </row>
    <row r="66" spans="1:10" s="46" customFormat="1" ht="27" customHeight="1" x14ac:dyDescent="0.2">
      <c r="A66" s="74"/>
      <c r="B66" s="40"/>
      <c r="C66" s="87"/>
      <c r="D66" s="40" t="s">
        <v>25</v>
      </c>
      <c r="E66" s="41" t="s">
        <v>93</v>
      </c>
      <c r="F66" s="89"/>
      <c r="G66" s="60">
        <f>-[1]Analitico!C322</f>
        <v>131779693.23999999</v>
      </c>
      <c r="H66" s="60">
        <f>-[1]Analitico!D322</f>
        <v>130046830.91999999</v>
      </c>
      <c r="I66" s="44">
        <f t="shared" si="2"/>
        <v>1732862.3200000077</v>
      </c>
      <c r="J66" s="45">
        <f t="shared" si="3"/>
        <v>1.3324910016961511E-2</v>
      </c>
    </row>
    <row r="67" spans="1:10" s="46" customFormat="1" ht="27" customHeight="1" x14ac:dyDescent="0.2">
      <c r="A67" s="74"/>
      <c r="B67" s="40"/>
      <c r="C67" s="87"/>
      <c r="D67" s="40" t="s">
        <v>31</v>
      </c>
      <c r="E67" s="41" t="s">
        <v>94</v>
      </c>
      <c r="F67" s="89"/>
      <c r="G67" s="60">
        <f>-[1]Analitico!C327-[1]Analitico!C336-[1]Analitico!C345</f>
        <v>4868536.7200000007</v>
      </c>
      <c r="H67" s="60">
        <f>-[1]Analitico!D327-[1]Analitico!D336-[1]Analitico!D345</f>
        <v>4804769.0399999991</v>
      </c>
      <c r="I67" s="44">
        <f t="shared" si="2"/>
        <v>63767.680000001565</v>
      </c>
      <c r="J67" s="45">
        <f t="shared" si="3"/>
        <v>1.3271747188914116E-2</v>
      </c>
    </row>
    <row r="68" spans="1:10" s="46" customFormat="1" ht="27" customHeight="1" x14ac:dyDescent="0.2">
      <c r="A68" s="74"/>
      <c r="B68" s="40"/>
      <c r="C68" s="87"/>
      <c r="D68" s="40" t="s">
        <v>58</v>
      </c>
      <c r="E68" s="41" t="s">
        <v>95</v>
      </c>
      <c r="F68" s="89"/>
      <c r="G68" s="60">
        <f>-[1]Analitico!C340-[1]Analitico!C349</f>
        <v>44103362.919999994</v>
      </c>
      <c r="H68" s="60">
        <f>-[1]Analitico!D340-[1]Analitico!D349</f>
        <v>44463966.449999996</v>
      </c>
      <c r="I68" s="44">
        <f t="shared" si="2"/>
        <v>-360603.53000000119</v>
      </c>
      <c r="J68" s="45">
        <f t="shared" si="3"/>
        <v>-8.110017139507833E-3</v>
      </c>
    </row>
    <row r="69" spans="1:10" s="46" customFormat="1" ht="27" customHeight="1" x14ac:dyDescent="0.2">
      <c r="A69" s="74"/>
      <c r="B69" s="33" t="s">
        <v>41</v>
      </c>
      <c r="C69" s="86" t="s">
        <v>96</v>
      </c>
      <c r="D69" s="90"/>
      <c r="E69" s="83"/>
      <c r="F69" s="84"/>
      <c r="G69" s="60">
        <f>-[1]Analitico!C353</f>
        <v>2003598.6400000001</v>
      </c>
      <c r="H69" s="60">
        <f>-[1]Analitico!D353</f>
        <v>2438831.7999999998</v>
      </c>
      <c r="I69" s="37">
        <f t="shared" si="2"/>
        <v>-435233.15999999968</v>
      </c>
      <c r="J69" s="38">
        <f t="shared" si="3"/>
        <v>-0.17845968713381535</v>
      </c>
    </row>
    <row r="70" spans="1:10" s="31" customFormat="1" ht="27" customHeight="1" x14ac:dyDescent="0.2">
      <c r="A70" s="74"/>
      <c r="B70" s="33" t="s">
        <v>43</v>
      </c>
      <c r="C70" s="86" t="s">
        <v>97</v>
      </c>
      <c r="D70" s="76"/>
      <c r="E70" s="86"/>
      <c r="F70" s="88"/>
      <c r="G70" s="37">
        <f>SUM(G71:G73)</f>
        <v>15222697.700000001</v>
      </c>
      <c r="H70" s="37">
        <f>SUM(H71:H73)</f>
        <v>19045403.509999998</v>
      </c>
      <c r="I70" s="37">
        <f t="shared" si="2"/>
        <v>-3822705.8099999968</v>
      </c>
      <c r="J70" s="38">
        <f t="shared" si="3"/>
        <v>-0.20071540138243033</v>
      </c>
    </row>
    <row r="71" spans="1:10" s="46" customFormat="1" ht="27" customHeight="1" x14ac:dyDescent="0.2">
      <c r="A71" s="74"/>
      <c r="B71" s="40"/>
      <c r="C71" s="87"/>
      <c r="D71" s="40" t="s">
        <v>10</v>
      </c>
      <c r="E71" s="41" t="s">
        <v>98</v>
      </c>
      <c r="F71" s="89"/>
      <c r="G71" s="60">
        <f>-[1]Analitico!C360</f>
        <v>1244928.49</v>
      </c>
      <c r="H71" s="60">
        <f>-[1]Analitico!D360</f>
        <v>1063635.8800000001</v>
      </c>
      <c r="I71" s="44">
        <f t="shared" si="2"/>
        <v>181292.60999999987</v>
      </c>
      <c r="J71" s="45">
        <f t="shared" si="3"/>
        <v>0.1704461210917404</v>
      </c>
    </row>
    <row r="72" spans="1:10" s="31" customFormat="1" ht="27" customHeight="1" x14ac:dyDescent="0.2">
      <c r="A72" s="63"/>
      <c r="B72" s="33"/>
      <c r="C72" s="86"/>
      <c r="D72" s="40" t="s">
        <v>12</v>
      </c>
      <c r="E72" s="41" t="s">
        <v>99</v>
      </c>
      <c r="F72" s="88"/>
      <c r="G72" s="60">
        <f>-[1]Analitico!C362</f>
        <v>8426032.0300000012</v>
      </c>
      <c r="H72" s="60">
        <f>-[1]Analitico!D362</f>
        <v>13525952.439999999</v>
      </c>
      <c r="I72" s="60">
        <f t="shared" si="2"/>
        <v>-5099920.4099999983</v>
      </c>
      <c r="J72" s="38">
        <f t="shared" si="3"/>
        <v>-0.37704704586407656</v>
      </c>
    </row>
    <row r="73" spans="1:10" s="31" customFormat="1" ht="27" customHeight="1" x14ac:dyDescent="0.2">
      <c r="A73" s="63"/>
      <c r="B73" s="33"/>
      <c r="C73" s="86"/>
      <c r="D73" s="40" t="s">
        <v>25</v>
      </c>
      <c r="E73" s="41" t="s">
        <v>100</v>
      </c>
      <c r="F73" s="88"/>
      <c r="G73" s="60">
        <f>-[1]Analitico!C361+[1]Analitico!C362</f>
        <v>5551737.1799999997</v>
      </c>
      <c r="H73" s="60">
        <f>-[1]Analitico!D361+[1]Analitico!D362</f>
        <v>4455815.1899999995</v>
      </c>
      <c r="I73" s="37">
        <f t="shared" si="2"/>
        <v>1095921.9900000002</v>
      </c>
      <c r="J73" s="38">
        <f t="shared" si="3"/>
        <v>0.24595319672582747</v>
      </c>
    </row>
    <row r="74" spans="1:10" s="31" customFormat="1" ht="27" customHeight="1" x14ac:dyDescent="0.2">
      <c r="A74" s="63"/>
      <c r="B74" s="33" t="s">
        <v>45</v>
      </c>
      <c r="C74" s="86" t="s">
        <v>101</v>
      </c>
      <c r="D74" s="76"/>
      <c r="E74" s="86"/>
      <c r="F74" s="88"/>
      <c r="G74" s="64">
        <f>-[1]Analitico!C366</f>
        <v>0</v>
      </c>
      <c r="H74" s="64">
        <f>-[1]Analitico!D366</f>
        <v>0</v>
      </c>
      <c r="I74" s="37">
        <f t="shared" si="2"/>
        <v>0</v>
      </c>
      <c r="J74" s="38" t="str">
        <f t="shared" si="3"/>
        <v xml:space="preserve">-    </v>
      </c>
    </row>
    <row r="75" spans="1:10" s="31" customFormat="1" ht="27" customHeight="1" x14ac:dyDescent="0.2">
      <c r="A75" s="63"/>
      <c r="B75" s="33" t="s">
        <v>102</v>
      </c>
      <c r="C75" s="86" t="s">
        <v>103</v>
      </c>
      <c r="D75" s="76"/>
      <c r="E75" s="86"/>
      <c r="F75" s="88"/>
      <c r="G75" s="37">
        <f>SUM(G76:G77)</f>
        <v>0</v>
      </c>
      <c r="H75" s="37">
        <f>SUM(H76:H77)</f>
        <v>0</v>
      </c>
      <c r="I75" s="37">
        <f t="shared" si="2"/>
        <v>0</v>
      </c>
      <c r="J75" s="38" t="str">
        <f t="shared" si="3"/>
        <v xml:space="preserve">-    </v>
      </c>
    </row>
    <row r="76" spans="1:10" s="46" customFormat="1" ht="27" customHeight="1" x14ac:dyDescent="0.2">
      <c r="A76" s="91"/>
      <c r="B76" s="80"/>
      <c r="C76" s="87"/>
      <c r="D76" s="40" t="s">
        <v>10</v>
      </c>
      <c r="E76" s="87" t="s">
        <v>104</v>
      </c>
      <c r="F76" s="89"/>
      <c r="G76" s="60">
        <f>-[1]Analitico!C370</f>
        <v>0</v>
      </c>
      <c r="H76" s="60">
        <f>-[1]Analitico!D370</f>
        <v>0</v>
      </c>
      <c r="I76" s="44">
        <f t="shared" si="2"/>
        <v>0</v>
      </c>
      <c r="J76" s="45" t="str">
        <f t="shared" si="3"/>
        <v xml:space="preserve">-    </v>
      </c>
    </row>
    <row r="77" spans="1:10" s="46" customFormat="1" ht="27" customHeight="1" x14ac:dyDescent="0.2">
      <c r="A77" s="91"/>
      <c r="B77" s="80"/>
      <c r="C77" s="87"/>
      <c r="D77" s="40" t="s">
        <v>12</v>
      </c>
      <c r="E77" s="87" t="s">
        <v>105</v>
      </c>
      <c r="F77" s="89"/>
      <c r="G77" s="60">
        <f>-[1]Analitico!C371</f>
        <v>0</v>
      </c>
      <c r="H77" s="60">
        <f>-[1]Analitico!D371</f>
        <v>0</v>
      </c>
      <c r="I77" s="44">
        <f t="shared" si="2"/>
        <v>0</v>
      </c>
      <c r="J77" s="45" t="str">
        <f t="shared" si="3"/>
        <v xml:space="preserve">-    </v>
      </c>
    </row>
    <row r="78" spans="1:10" s="31" customFormat="1" ht="27" customHeight="1" x14ac:dyDescent="0.2">
      <c r="A78" s="91"/>
      <c r="B78" s="33" t="s">
        <v>106</v>
      </c>
      <c r="C78" s="86" t="s">
        <v>107</v>
      </c>
      <c r="D78" s="76"/>
      <c r="E78" s="86"/>
      <c r="F78" s="88"/>
      <c r="G78" s="37">
        <f>SUM(G79:G82)</f>
        <v>14015950.25</v>
      </c>
      <c r="H78" s="37">
        <f>SUM(H79:H82)</f>
        <v>10181893.920000002</v>
      </c>
      <c r="I78" s="37">
        <f t="shared" si="2"/>
        <v>3834056.3299999982</v>
      </c>
      <c r="J78" s="38">
        <f t="shared" si="3"/>
        <v>0.37655630279833024</v>
      </c>
    </row>
    <row r="79" spans="1:10" s="46" customFormat="1" ht="27" customHeight="1" x14ac:dyDescent="0.2">
      <c r="A79" s="91"/>
      <c r="B79" s="80"/>
      <c r="C79" s="87"/>
      <c r="D79" s="40" t="s">
        <v>10</v>
      </c>
      <c r="E79" s="87" t="s">
        <v>108</v>
      </c>
      <c r="F79" s="89"/>
      <c r="G79" s="60">
        <f>-[1]Analitico!C373</f>
        <v>3537776</v>
      </c>
      <c r="H79" s="60">
        <f>-[1]Analitico!D373</f>
        <v>4500000</v>
      </c>
      <c r="I79" s="44">
        <f t="shared" si="2"/>
        <v>-962224</v>
      </c>
      <c r="J79" s="45">
        <f t="shared" si="3"/>
        <v>-0.21382755555555555</v>
      </c>
    </row>
    <row r="80" spans="1:10" s="46" customFormat="1" ht="27" customHeight="1" x14ac:dyDescent="0.2">
      <c r="A80" s="91"/>
      <c r="B80" s="80"/>
      <c r="C80" s="87"/>
      <c r="D80" s="40" t="s">
        <v>12</v>
      </c>
      <c r="E80" s="87" t="s">
        <v>109</v>
      </c>
      <c r="F80" s="89"/>
      <c r="G80" s="60">
        <f>-[1]Analitico!C379</f>
        <v>785387.26</v>
      </c>
      <c r="H80" s="60">
        <f>-[1]Analitico!D379</f>
        <v>764655.4</v>
      </c>
      <c r="I80" s="44">
        <f t="shared" si="2"/>
        <v>20731.859999999986</v>
      </c>
      <c r="J80" s="45">
        <f t="shared" si="3"/>
        <v>2.7112683700396264E-2</v>
      </c>
    </row>
    <row r="81" spans="1:10" s="46" customFormat="1" ht="27" customHeight="1" x14ac:dyDescent="0.2">
      <c r="A81" s="91"/>
      <c r="B81" s="80"/>
      <c r="C81" s="87"/>
      <c r="D81" s="40" t="s">
        <v>25</v>
      </c>
      <c r="E81" s="87" t="s">
        <v>110</v>
      </c>
      <c r="F81" s="89"/>
      <c r="G81" s="60">
        <f>-[1]Analitico!C380</f>
        <v>2234563.9899999998</v>
      </c>
      <c r="H81" s="60">
        <f>-[1]Analitico!D380</f>
        <v>1698539.4700000002</v>
      </c>
      <c r="I81" s="44">
        <f t="shared" si="2"/>
        <v>536024.51999999955</v>
      </c>
      <c r="J81" s="45">
        <f t="shared" si="3"/>
        <v>0.31557966680632948</v>
      </c>
    </row>
    <row r="82" spans="1:10" s="46" customFormat="1" ht="27" customHeight="1" x14ac:dyDescent="0.2">
      <c r="A82" s="91"/>
      <c r="B82" s="80"/>
      <c r="C82" s="87"/>
      <c r="D82" s="40" t="s">
        <v>31</v>
      </c>
      <c r="E82" s="87" t="s">
        <v>111</v>
      </c>
      <c r="F82" s="89"/>
      <c r="G82" s="60">
        <f>-[1]Analitico!C385</f>
        <v>7458223</v>
      </c>
      <c r="H82" s="60">
        <f>-[1]Analitico!D385</f>
        <v>3218699.0500000007</v>
      </c>
      <c r="I82" s="44">
        <f t="shared" si="2"/>
        <v>4239523.9499999993</v>
      </c>
      <c r="J82" s="45">
        <f t="shared" si="3"/>
        <v>1.3171545037738146</v>
      </c>
    </row>
    <row r="83" spans="1:10" s="31" customFormat="1" ht="27" customHeight="1" x14ac:dyDescent="0.2">
      <c r="A83" s="69"/>
      <c r="B83" s="70" t="s">
        <v>112</v>
      </c>
      <c r="C83" s="70"/>
      <c r="D83" s="70"/>
      <c r="E83" s="70"/>
      <c r="F83" s="71"/>
      <c r="G83" s="72">
        <f>G36+G39+G57+G61+G62+G63+G69+G70+G74+G75+G78</f>
        <v>1334151697.7199998</v>
      </c>
      <c r="H83" s="72">
        <f>H36+H39+H57+H61+H62+H63+H69+H70+H74+H75+H78</f>
        <v>1321827809.2255032</v>
      </c>
      <c r="I83" s="72">
        <f t="shared" si="2"/>
        <v>12323888.494496584</v>
      </c>
      <c r="J83" s="73">
        <f t="shared" si="3"/>
        <v>9.323369056456381E-3</v>
      </c>
    </row>
    <row r="84" spans="1:10" s="46" customFormat="1" ht="9" customHeight="1" thickBot="1" x14ac:dyDescent="0.25">
      <c r="A84" s="91"/>
      <c r="B84" s="40"/>
      <c r="C84" s="87"/>
      <c r="D84" s="81"/>
      <c r="E84" s="87"/>
      <c r="F84" s="89"/>
      <c r="G84" s="57"/>
      <c r="H84" s="57"/>
      <c r="I84" s="44"/>
      <c r="J84" s="45"/>
    </row>
    <row r="85" spans="1:10" s="97" customFormat="1" ht="27" customHeight="1" thickTop="1" thickBot="1" x14ac:dyDescent="0.25">
      <c r="A85" s="92" t="s">
        <v>113</v>
      </c>
      <c r="B85" s="93"/>
      <c r="C85" s="93"/>
      <c r="D85" s="93"/>
      <c r="E85" s="93"/>
      <c r="F85" s="94"/>
      <c r="G85" s="95">
        <f>G33-G83</f>
        <v>20810990.100000381</v>
      </c>
      <c r="H85" s="95">
        <f>H33-H83</f>
        <v>20593938.411257505</v>
      </c>
      <c r="I85" s="95">
        <f>G85-H85</f>
        <v>217051.68874287605</v>
      </c>
      <c r="J85" s="96">
        <f>IF(H85=0,"-    ",I85/H85)</f>
        <v>1.0539591039284965E-2</v>
      </c>
    </row>
    <row r="86" spans="1:10" s="97" customFormat="1" ht="9" customHeight="1" thickTop="1" x14ac:dyDescent="0.2">
      <c r="A86" s="98"/>
      <c r="B86" s="99"/>
      <c r="C86" s="99"/>
      <c r="D86" s="100"/>
      <c r="E86" s="101"/>
      <c r="F86" s="102"/>
      <c r="G86" s="103"/>
      <c r="H86" s="103"/>
      <c r="I86" s="104"/>
      <c r="J86" s="105"/>
    </row>
    <row r="87" spans="1:10" s="31" customFormat="1" ht="27" customHeight="1" x14ac:dyDescent="0.2">
      <c r="A87" s="32" t="s">
        <v>114</v>
      </c>
      <c r="B87" s="75" t="s">
        <v>115</v>
      </c>
      <c r="C87" s="76"/>
      <c r="D87" s="75"/>
      <c r="E87" s="86"/>
      <c r="F87" s="88"/>
      <c r="G87" s="65"/>
      <c r="H87" s="65"/>
      <c r="I87" s="37"/>
      <c r="J87" s="38"/>
    </row>
    <row r="88" spans="1:10" s="31" customFormat="1" ht="27" customHeight="1" x14ac:dyDescent="0.2">
      <c r="A88" s="63"/>
      <c r="B88" s="33" t="s">
        <v>8</v>
      </c>
      <c r="C88" s="86" t="s">
        <v>116</v>
      </c>
      <c r="D88" s="76"/>
      <c r="E88" s="86"/>
      <c r="F88" s="88"/>
      <c r="G88" s="64">
        <f>+[1]Analitico!C395+[1]Analitico!C399</f>
        <v>4645.6400000000003</v>
      </c>
      <c r="H88" s="64">
        <f>+[1]Analitico!D395+[1]Analitico!D399</f>
        <v>13548.85</v>
      </c>
      <c r="I88" s="37">
        <f>G88-H88</f>
        <v>-8903.2099999999991</v>
      </c>
      <c r="J88" s="38">
        <f>IF(H88=0,"-    ",I88/H88)</f>
        <v>-0.65711923890219459</v>
      </c>
    </row>
    <row r="89" spans="1:10" s="31" customFormat="1" ht="27" customHeight="1" x14ac:dyDescent="0.2">
      <c r="A89" s="63"/>
      <c r="B89" s="33" t="s">
        <v>15</v>
      </c>
      <c r="C89" s="86" t="s">
        <v>117</v>
      </c>
      <c r="D89" s="76"/>
      <c r="E89" s="86"/>
      <c r="F89" s="88"/>
      <c r="G89" s="64">
        <f>-[1]Analitico!C405-[1]Analitico!C409</f>
        <v>1170588.4300000002</v>
      </c>
      <c r="H89" s="64">
        <f>-[1]Analitico!D405-[1]Analitico!D409</f>
        <v>1874883.54</v>
      </c>
      <c r="I89" s="37">
        <f>G89-H89</f>
        <v>-704295.10999999987</v>
      </c>
      <c r="J89" s="38">
        <f>IF(H89=0,"-    ",I89/H89)</f>
        <v>-0.37564739087740878</v>
      </c>
    </row>
    <row r="90" spans="1:10" s="31" customFormat="1" ht="27" customHeight="1" x14ac:dyDescent="0.2">
      <c r="A90" s="69"/>
      <c r="B90" s="70" t="s">
        <v>118</v>
      </c>
      <c r="C90" s="70"/>
      <c r="D90" s="70"/>
      <c r="E90" s="70"/>
      <c r="F90" s="71"/>
      <c r="G90" s="72">
        <f>+G88-G89</f>
        <v>-1165942.7900000003</v>
      </c>
      <c r="H90" s="72">
        <f>+H88-H89</f>
        <v>-1861334.69</v>
      </c>
      <c r="I90" s="72">
        <f>G90-H90</f>
        <v>695391.89999999967</v>
      </c>
      <c r="J90" s="73">
        <f>IF(H90=0,"-    ",I90/H90)</f>
        <v>-0.37359852783918174</v>
      </c>
    </row>
    <row r="91" spans="1:10" s="46" customFormat="1" ht="9" customHeight="1" x14ac:dyDescent="0.2">
      <c r="A91" s="74"/>
      <c r="B91" s="40"/>
      <c r="C91" s="87"/>
      <c r="D91" s="79"/>
      <c r="E91" s="87"/>
      <c r="F91" s="89"/>
      <c r="G91" s="57"/>
      <c r="H91" s="57"/>
      <c r="I91" s="44"/>
      <c r="J91" s="45"/>
    </row>
    <row r="92" spans="1:10" s="31" customFormat="1" ht="27" customHeight="1" x14ac:dyDescent="0.2">
      <c r="A92" s="32" t="s">
        <v>119</v>
      </c>
      <c r="B92" s="75" t="s">
        <v>120</v>
      </c>
      <c r="C92" s="76"/>
      <c r="D92" s="34"/>
      <c r="E92" s="86"/>
      <c r="F92" s="88"/>
      <c r="G92" s="65"/>
      <c r="H92" s="65"/>
      <c r="I92" s="37"/>
      <c r="J92" s="38"/>
    </row>
    <row r="93" spans="1:10" s="31" customFormat="1" ht="27" customHeight="1" x14ac:dyDescent="0.2">
      <c r="A93" s="63"/>
      <c r="B93" s="33" t="s">
        <v>8</v>
      </c>
      <c r="C93" s="75" t="s">
        <v>121</v>
      </c>
      <c r="D93" s="76"/>
      <c r="E93" s="34"/>
      <c r="F93" s="35"/>
      <c r="G93" s="64">
        <f>+[1]Analitico!C414</f>
        <v>0</v>
      </c>
      <c r="H93" s="64">
        <f>+[1]Analitico!D414</f>
        <v>0</v>
      </c>
      <c r="I93" s="37">
        <f>G93-H93</f>
        <v>0</v>
      </c>
      <c r="J93" s="38" t="str">
        <f>IF(H93=0,"-    ",I93/H93)</f>
        <v xml:space="preserve">-    </v>
      </c>
    </row>
    <row r="94" spans="1:10" s="31" customFormat="1" ht="27" customHeight="1" x14ac:dyDescent="0.2">
      <c r="A94" s="63"/>
      <c r="B94" s="33" t="s">
        <v>15</v>
      </c>
      <c r="C94" s="75" t="s">
        <v>122</v>
      </c>
      <c r="D94" s="76"/>
      <c r="E94" s="34"/>
      <c r="F94" s="35"/>
      <c r="G94" s="64">
        <f>-[1]Analitico!C415</f>
        <v>0</v>
      </c>
      <c r="H94" s="64">
        <f>-[1]Analitico!D415</f>
        <v>0</v>
      </c>
      <c r="I94" s="37">
        <f>G94-H94</f>
        <v>0</v>
      </c>
      <c r="J94" s="38" t="str">
        <f>IF(H94=0,"-    ",I94/H94)</f>
        <v xml:space="preserve">-    </v>
      </c>
    </row>
    <row r="95" spans="1:10" s="31" customFormat="1" ht="27" customHeight="1" x14ac:dyDescent="0.2">
      <c r="A95" s="69"/>
      <c r="B95" s="70" t="s">
        <v>123</v>
      </c>
      <c r="C95" s="70"/>
      <c r="D95" s="70"/>
      <c r="E95" s="70"/>
      <c r="F95" s="71"/>
      <c r="G95" s="106">
        <f>G93-G94</f>
        <v>0</v>
      </c>
      <c r="H95" s="106">
        <f>H93-H94</f>
        <v>0</v>
      </c>
      <c r="I95" s="72">
        <f>G95-H95</f>
        <v>0</v>
      </c>
      <c r="J95" s="73" t="str">
        <f>IF(H95=0,"-    ",I95/H95)</f>
        <v xml:space="preserve">-    </v>
      </c>
    </row>
    <row r="96" spans="1:10" s="46" customFormat="1" ht="9" customHeight="1" x14ac:dyDescent="0.2">
      <c r="A96" s="74"/>
      <c r="B96" s="40"/>
      <c r="C96" s="81"/>
      <c r="D96" s="79"/>
      <c r="E96" s="41"/>
      <c r="F96" s="42"/>
      <c r="G96" s="57"/>
      <c r="H96" s="57"/>
      <c r="I96" s="44"/>
      <c r="J96" s="45"/>
    </row>
    <row r="97" spans="1:10" s="31" customFormat="1" ht="27" customHeight="1" x14ac:dyDescent="0.2">
      <c r="A97" s="32" t="s">
        <v>124</v>
      </c>
      <c r="B97" s="75" t="s">
        <v>125</v>
      </c>
      <c r="C97" s="76"/>
      <c r="D97" s="34"/>
      <c r="E97" s="86"/>
      <c r="F97" s="88"/>
      <c r="G97" s="65"/>
      <c r="H97" s="65"/>
      <c r="I97" s="37"/>
      <c r="J97" s="38"/>
    </row>
    <row r="98" spans="1:10" s="31" customFormat="1" ht="27" customHeight="1" x14ac:dyDescent="0.2">
      <c r="A98" s="63"/>
      <c r="B98" s="33" t="s">
        <v>8</v>
      </c>
      <c r="C98" s="75" t="s">
        <v>126</v>
      </c>
      <c r="D98" s="76"/>
      <c r="E98" s="34"/>
      <c r="F98" s="35"/>
      <c r="G98" s="37">
        <f>SUM(G99:G100)</f>
        <v>1218218.56</v>
      </c>
      <c r="H98" s="37">
        <f>SUM(H99:H100)</f>
        <v>1825031.6800000002</v>
      </c>
      <c r="I98" s="37">
        <f t="shared" ref="I98:I104" si="4">G98-H98</f>
        <v>-606813.12000000011</v>
      </c>
      <c r="J98" s="38">
        <f t="shared" ref="J98:J104" si="5">IF(H98=0,"-    ",I98/H98)</f>
        <v>-0.33249456798470484</v>
      </c>
    </row>
    <row r="99" spans="1:10" s="46" customFormat="1" ht="27" customHeight="1" x14ac:dyDescent="0.2">
      <c r="A99" s="74"/>
      <c r="B99" s="80"/>
      <c r="C99" s="87"/>
      <c r="D99" s="40" t="s">
        <v>10</v>
      </c>
      <c r="E99" s="81" t="s">
        <v>127</v>
      </c>
      <c r="F99" s="89"/>
      <c r="G99" s="60">
        <f>+[1]Analitico!C419</f>
        <v>0</v>
      </c>
      <c r="H99" s="60">
        <f>+[1]Analitico!D419</f>
        <v>0</v>
      </c>
      <c r="I99" s="44">
        <f t="shared" si="4"/>
        <v>0</v>
      </c>
      <c r="J99" s="45" t="str">
        <f t="shared" si="5"/>
        <v xml:space="preserve">-    </v>
      </c>
    </row>
    <row r="100" spans="1:10" s="46" customFormat="1" ht="27" customHeight="1" x14ac:dyDescent="0.2">
      <c r="A100" s="74"/>
      <c r="B100" s="80"/>
      <c r="C100" s="87"/>
      <c r="D100" s="40" t="s">
        <v>12</v>
      </c>
      <c r="E100" s="87" t="s">
        <v>128</v>
      </c>
      <c r="F100" s="89"/>
      <c r="G100" s="60">
        <f>+[1]Analitico!C420</f>
        <v>1218218.56</v>
      </c>
      <c r="H100" s="60">
        <f>+[1]Analitico!D420</f>
        <v>1825031.6800000002</v>
      </c>
      <c r="I100" s="44">
        <f t="shared" si="4"/>
        <v>-606813.12000000011</v>
      </c>
      <c r="J100" s="45">
        <f t="shared" si="5"/>
        <v>-0.33249456798470484</v>
      </c>
    </row>
    <row r="101" spans="1:10" s="31" customFormat="1" ht="27" customHeight="1" x14ac:dyDescent="0.2">
      <c r="A101" s="63"/>
      <c r="B101" s="33" t="s">
        <v>15</v>
      </c>
      <c r="C101" s="75" t="s">
        <v>129</v>
      </c>
      <c r="D101" s="76"/>
      <c r="E101" s="34"/>
      <c r="F101" s="35"/>
      <c r="G101" s="37">
        <f>SUM(G102:G103)</f>
        <v>27725.27</v>
      </c>
      <c r="H101" s="37">
        <f>SUM(H102:H103)</f>
        <v>389178.9</v>
      </c>
      <c r="I101" s="37">
        <f t="shared" si="4"/>
        <v>-361453.63</v>
      </c>
      <c r="J101" s="38">
        <f t="shared" si="5"/>
        <v>-0.92875957560905786</v>
      </c>
    </row>
    <row r="102" spans="1:10" s="46" customFormat="1" ht="27" customHeight="1" x14ac:dyDescent="0.2">
      <c r="A102" s="74"/>
      <c r="B102" s="80"/>
      <c r="C102" s="87"/>
      <c r="D102" s="40" t="s">
        <v>10</v>
      </c>
      <c r="E102" s="81" t="s">
        <v>130</v>
      </c>
      <c r="F102" s="89"/>
      <c r="G102" s="60">
        <f>-[1]Analitico!C444</f>
        <v>0</v>
      </c>
      <c r="H102" s="60">
        <f>-[1]Analitico!D444</f>
        <v>0</v>
      </c>
      <c r="I102" s="44">
        <f t="shared" si="4"/>
        <v>0</v>
      </c>
      <c r="J102" s="45" t="str">
        <f t="shared" si="5"/>
        <v xml:space="preserve">-    </v>
      </c>
    </row>
    <row r="103" spans="1:10" s="46" customFormat="1" ht="27" customHeight="1" x14ac:dyDescent="0.2">
      <c r="A103" s="74"/>
      <c r="B103" s="80"/>
      <c r="C103" s="87"/>
      <c r="D103" s="40" t="s">
        <v>12</v>
      </c>
      <c r="E103" s="87" t="s">
        <v>131</v>
      </c>
      <c r="F103" s="89"/>
      <c r="G103" s="60">
        <f>-[1]Analitico!C445</f>
        <v>27725.27</v>
      </c>
      <c r="H103" s="60">
        <f>-[1]Analitico!D445</f>
        <v>389178.9</v>
      </c>
      <c r="I103" s="44">
        <f t="shared" si="4"/>
        <v>-361453.63</v>
      </c>
      <c r="J103" s="45">
        <f t="shared" si="5"/>
        <v>-0.92875957560905786</v>
      </c>
    </row>
    <row r="104" spans="1:10" s="31" customFormat="1" ht="27" customHeight="1" x14ac:dyDescent="0.2">
      <c r="A104" s="69"/>
      <c r="B104" s="70" t="s">
        <v>132</v>
      </c>
      <c r="C104" s="70"/>
      <c r="D104" s="70"/>
      <c r="E104" s="70"/>
      <c r="F104" s="71"/>
      <c r="G104" s="72">
        <f>G98-G101</f>
        <v>1190493.29</v>
      </c>
      <c r="H104" s="72">
        <f>H98-H101</f>
        <v>1435852.7800000003</v>
      </c>
      <c r="I104" s="72">
        <f t="shared" si="4"/>
        <v>-245359.49000000022</v>
      </c>
      <c r="J104" s="73">
        <f t="shared" si="5"/>
        <v>-0.170880673435058</v>
      </c>
    </row>
    <row r="105" spans="1:10" s="46" customFormat="1" ht="9" customHeight="1" thickBot="1" x14ac:dyDescent="0.25">
      <c r="A105" s="91"/>
      <c r="B105" s="40"/>
      <c r="C105" s="87"/>
      <c r="D105" s="81"/>
      <c r="E105" s="87"/>
      <c r="F105" s="89"/>
      <c r="G105" s="57"/>
      <c r="H105" s="57"/>
      <c r="I105" s="44"/>
      <c r="J105" s="45"/>
    </row>
    <row r="106" spans="1:10" s="97" customFormat="1" ht="27" customHeight="1" thickTop="1" thickBot="1" x14ac:dyDescent="0.25">
      <c r="A106" s="92" t="s">
        <v>133</v>
      </c>
      <c r="B106" s="93"/>
      <c r="C106" s="93"/>
      <c r="D106" s="93"/>
      <c r="E106" s="93"/>
      <c r="F106" s="94"/>
      <c r="G106" s="95">
        <f>G85+G90+G95+G104</f>
        <v>20835540.600000381</v>
      </c>
      <c r="H106" s="95">
        <f>H85+H90+H95+H104</f>
        <v>20168456.501257505</v>
      </c>
      <c r="I106" s="95">
        <f>G106-H106</f>
        <v>667084.0987428762</v>
      </c>
      <c r="J106" s="96">
        <f>IF(H106=0,"-    ",I106/H106)</f>
        <v>3.3075614819670682E-2</v>
      </c>
    </row>
    <row r="107" spans="1:10" s="97" customFormat="1" ht="9" customHeight="1" thickTop="1" x14ac:dyDescent="0.2">
      <c r="A107" s="98"/>
      <c r="B107" s="99"/>
      <c r="C107" s="99"/>
      <c r="D107" s="100"/>
      <c r="E107" s="101"/>
      <c r="F107" s="102"/>
      <c r="G107" s="103"/>
      <c r="H107" s="103"/>
      <c r="I107" s="104"/>
      <c r="J107" s="105"/>
    </row>
    <row r="108" spans="1:10" s="31" customFormat="1" ht="27" customHeight="1" x14ac:dyDescent="0.2">
      <c r="A108" s="32" t="s">
        <v>134</v>
      </c>
      <c r="B108" s="75" t="s">
        <v>135</v>
      </c>
      <c r="C108" s="76"/>
      <c r="D108" s="75"/>
      <c r="E108" s="86"/>
      <c r="F108" s="88"/>
      <c r="G108" s="65"/>
      <c r="H108" s="65"/>
      <c r="I108" s="37"/>
      <c r="J108" s="38"/>
    </row>
    <row r="109" spans="1:10" s="31" customFormat="1" ht="27" customHeight="1" x14ac:dyDescent="0.2">
      <c r="A109" s="63"/>
      <c r="B109" s="33" t="s">
        <v>8</v>
      </c>
      <c r="C109" s="86" t="s">
        <v>136</v>
      </c>
      <c r="D109" s="76"/>
      <c r="E109" s="86"/>
      <c r="F109" s="88"/>
      <c r="G109" s="37">
        <f>SUM(G110:G113)</f>
        <v>19827727.219999999</v>
      </c>
      <c r="H109" s="37">
        <f>SUM(H110:H113)</f>
        <v>19721353.500000004</v>
      </c>
      <c r="I109" s="37">
        <f t="shared" ref="I109:I116" si="6">G109-H109</f>
        <v>106373.71999999508</v>
      </c>
      <c r="J109" s="38">
        <f t="shared" ref="J109:J116" si="7">IF(H109=0,"-    ",I109/H109)</f>
        <v>5.3938346574435199E-3</v>
      </c>
    </row>
    <row r="110" spans="1:10" s="46" customFormat="1" ht="27" customHeight="1" x14ac:dyDescent="0.2">
      <c r="A110" s="91"/>
      <c r="B110" s="80"/>
      <c r="C110" s="87"/>
      <c r="D110" s="40" t="s">
        <v>10</v>
      </c>
      <c r="E110" s="87" t="s">
        <v>137</v>
      </c>
      <c r="F110" s="89"/>
      <c r="G110" s="60">
        <f>-[1]Analitico!C478</f>
        <v>17985978.780000001</v>
      </c>
      <c r="H110" s="60">
        <f>-[1]Analitico!D478</f>
        <v>18102026.300000004</v>
      </c>
      <c r="I110" s="44">
        <f t="shared" si="6"/>
        <v>-116047.52000000328</v>
      </c>
      <c r="J110" s="45">
        <f t="shared" si="7"/>
        <v>-6.4107475084158533E-3</v>
      </c>
    </row>
    <row r="111" spans="1:10" s="46" customFormat="1" ht="27" customHeight="1" x14ac:dyDescent="0.2">
      <c r="A111" s="91"/>
      <c r="B111" s="80"/>
      <c r="C111" s="87"/>
      <c r="D111" s="40" t="s">
        <v>12</v>
      </c>
      <c r="E111" s="87" t="s">
        <v>138</v>
      </c>
      <c r="F111" s="89"/>
      <c r="G111" s="60">
        <f>-[1]Analitico!C479</f>
        <v>1544025.74</v>
      </c>
      <c r="H111" s="60">
        <f>-[1]Analitico!D479</f>
        <v>1309461.18</v>
      </c>
      <c r="I111" s="44">
        <f t="shared" si="6"/>
        <v>234564.56000000006</v>
      </c>
      <c r="J111" s="45">
        <f t="shared" si="7"/>
        <v>0.17913059476875831</v>
      </c>
    </row>
    <row r="112" spans="1:10" s="46" customFormat="1" ht="27" customHeight="1" x14ac:dyDescent="0.2">
      <c r="A112" s="91"/>
      <c r="B112" s="80"/>
      <c r="C112" s="87"/>
      <c r="D112" s="40" t="s">
        <v>25</v>
      </c>
      <c r="E112" s="87" t="s">
        <v>139</v>
      </c>
      <c r="F112" s="89"/>
      <c r="G112" s="60">
        <f>-[1]Analitico!C480</f>
        <v>297722.7</v>
      </c>
      <c r="H112" s="60">
        <f>-[1]Analitico!D480</f>
        <v>299896.02</v>
      </c>
      <c r="I112" s="44">
        <f t="shared" si="6"/>
        <v>-2173.320000000007</v>
      </c>
      <c r="J112" s="45">
        <f t="shared" si="7"/>
        <v>-7.2469117796228402E-3</v>
      </c>
    </row>
    <row r="113" spans="1:10" s="46" customFormat="1" ht="27" customHeight="1" x14ac:dyDescent="0.2">
      <c r="A113" s="91"/>
      <c r="B113" s="80"/>
      <c r="C113" s="87"/>
      <c r="D113" s="40" t="s">
        <v>31</v>
      </c>
      <c r="E113" s="87" t="s">
        <v>140</v>
      </c>
      <c r="F113" s="89"/>
      <c r="G113" s="60">
        <f>-[1]Analitico!C481</f>
        <v>0</v>
      </c>
      <c r="H113" s="60">
        <f>-[1]Analitico!D481</f>
        <v>9970</v>
      </c>
      <c r="I113" s="44">
        <f t="shared" si="6"/>
        <v>-9970</v>
      </c>
      <c r="J113" s="45">
        <f t="shared" si="7"/>
        <v>-1</v>
      </c>
    </row>
    <row r="114" spans="1:10" s="31" customFormat="1" ht="27" customHeight="1" x14ac:dyDescent="0.2">
      <c r="A114" s="63"/>
      <c r="B114" s="33" t="s">
        <v>15</v>
      </c>
      <c r="C114" s="86" t="s">
        <v>141</v>
      </c>
      <c r="D114" s="76"/>
      <c r="E114" s="86"/>
      <c r="F114" s="88"/>
      <c r="G114" s="64">
        <f>-[1]Analitico!C482</f>
        <v>220903.42</v>
      </c>
      <c r="H114" s="64">
        <f>-[1]Analitico!D482</f>
        <v>437686</v>
      </c>
      <c r="I114" s="37">
        <f t="shared" si="6"/>
        <v>-216782.58</v>
      </c>
      <c r="J114" s="38">
        <f t="shared" si="7"/>
        <v>-0.49529246994420656</v>
      </c>
    </row>
    <row r="115" spans="1:10" s="31" customFormat="1" ht="27" customHeight="1" x14ac:dyDescent="0.2">
      <c r="A115" s="63"/>
      <c r="B115" s="33" t="s">
        <v>17</v>
      </c>
      <c r="C115" s="86" t="s">
        <v>142</v>
      </c>
      <c r="D115" s="76"/>
      <c r="E115" s="86"/>
      <c r="F115" s="88"/>
      <c r="G115" s="64">
        <f>-[1]Analitico!C485</f>
        <v>781769</v>
      </c>
      <c r="H115" s="64">
        <f>-[1]Analitico!D485</f>
        <v>0</v>
      </c>
      <c r="I115" s="37">
        <f t="shared" si="6"/>
        <v>781769</v>
      </c>
      <c r="J115" s="38" t="str">
        <f t="shared" si="7"/>
        <v xml:space="preserve">-    </v>
      </c>
    </row>
    <row r="116" spans="1:10" s="31" customFormat="1" ht="27" customHeight="1" x14ac:dyDescent="0.2">
      <c r="A116" s="69"/>
      <c r="B116" s="70" t="s">
        <v>143</v>
      </c>
      <c r="C116" s="70"/>
      <c r="D116" s="70"/>
      <c r="E116" s="70"/>
      <c r="F116" s="71"/>
      <c r="G116" s="72">
        <f>G109+G114+G115</f>
        <v>20830399.640000001</v>
      </c>
      <c r="H116" s="72">
        <f>H109+H114+H115</f>
        <v>20159039.500000004</v>
      </c>
      <c r="I116" s="72">
        <f t="shared" si="6"/>
        <v>671360.13999999687</v>
      </c>
      <c r="J116" s="73">
        <f t="shared" si="7"/>
        <v>3.3303180937762272E-2</v>
      </c>
    </row>
    <row r="117" spans="1:10" s="46" customFormat="1" ht="9" customHeight="1" x14ac:dyDescent="0.2">
      <c r="A117" s="91"/>
      <c r="B117" s="40"/>
      <c r="C117" s="87"/>
      <c r="D117" s="81"/>
      <c r="E117" s="87"/>
      <c r="F117" s="89"/>
      <c r="G117" s="57"/>
      <c r="H117" s="57"/>
      <c r="I117" s="44"/>
      <c r="J117" s="45"/>
    </row>
    <row r="118" spans="1:10" s="97" customFormat="1" ht="27" customHeight="1" x14ac:dyDescent="0.2">
      <c r="A118" s="32" t="s">
        <v>144</v>
      </c>
      <c r="B118" s="75"/>
      <c r="C118" s="76"/>
      <c r="D118" s="75"/>
      <c r="E118" s="86"/>
      <c r="F118" s="88"/>
      <c r="G118" s="37">
        <f>G106-G116</f>
        <v>5140.9600003808737</v>
      </c>
      <c r="H118" s="37">
        <f>H106-H116</f>
        <v>9417.0012575015426</v>
      </c>
      <c r="I118" s="37">
        <f>G118-H118</f>
        <v>-4276.0412571206689</v>
      </c>
      <c r="J118" s="38">
        <f>IF(H118=0,"-    ",I118/H118)</f>
        <v>-0.45407674271195331</v>
      </c>
    </row>
    <row r="119" spans="1:10" s="46" customFormat="1" ht="9" customHeight="1" thickBot="1" x14ac:dyDescent="0.25">
      <c r="A119" s="107"/>
      <c r="B119" s="108"/>
      <c r="C119" s="109"/>
      <c r="D119" s="109"/>
      <c r="E119" s="110"/>
      <c r="F119" s="111"/>
      <c r="G119" s="112"/>
      <c r="H119" s="112"/>
      <c r="I119" s="113"/>
      <c r="J119" s="114"/>
    </row>
    <row r="120" spans="1:10" s="46" customFormat="1" x14ac:dyDescent="0.2">
      <c r="A120" s="115"/>
      <c r="B120" s="115"/>
      <c r="C120" s="116"/>
      <c r="D120" s="116"/>
      <c r="E120" s="117"/>
      <c r="F120" s="117"/>
      <c r="G120" s="118"/>
      <c r="H120" s="118"/>
      <c r="I120" s="119"/>
      <c r="J120" s="120"/>
    </row>
    <row r="121" spans="1:10" x14ac:dyDescent="0.25">
      <c r="A121" s="121"/>
      <c r="B121" s="121"/>
      <c r="F121" s="122"/>
      <c r="G121" s="123"/>
      <c r="H121" s="123"/>
    </row>
    <row r="122" spans="1:10" x14ac:dyDescent="0.25">
      <c r="A122" s="115"/>
      <c r="B122" s="115"/>
      <c r="C122" s="116"/>
      <c r="D122" s="116"/>
      <c r="E122" s="116"/>
      <c r="F122" s="124"/>
      <c r="G122" s="123"/>
      <c r="H122" s="123"/>
    </row>
    <row r="123" spans="1:10" x14ac:dyDescent="0.25">
      <c r="A123" s="115"/>
      <c r="B123" s="115"/>
      <c r="C123" s="116"/>
      <c r="D123" s="116"/>
      <c r="E123" s="116"/>
      <c r="F123" s="124"/>
      <c r="G123" s="123"/>
      <c r="H123" s="123"/>
    </row>
    <row r="124" spans="1:10" x14ac:dyDescent="0.25">
      <c r="A124" s="115"/>
      <c r="B124" s="115"/>
      <c r="C124" s="116"/>
      <c r="D124" s="116"/>
      <c r="E124" s="116"/>
      <c r="F124" s="124"/>
      <c r="G124" s="123"/>
      <c r="H124" s="123"/>
    </row>
    <row r="125" spans="1:10" x14ac:dyDescent="0.25">
      <c r="A125" s="115"/>
      <c r="B125" s="115"/>
      <c r="C125" s="116"/>
      <c r="D125" s="116"/>
      <c r="E125" s="116"/>
      <c r="F125" s="124"/>
      <c r="G125" s="123"/>
      <c r="H125" s="123"/>
    </row>
    <row r="126" spans="1:10" x14ac:dyDescent="0.25">
      <c r="A126" s="115"/>
      <c r="B126" s="115"/>
      <c r="C126" s="116"/>
      <c r="D126" s="116"/>
      <c r="E126" s="116"/>
      <c r="F126" s="124"/>
      <c r="G126" s="123"/>
      <c r="H126" s="123"/>
    </row>
    <row r="127" spans="1:10" x14ac:dyDescent="0.25">
      <c r="A127" s="115"/>
      <c r="B127" s="115"/>
      <c r="C127" s="116"/>
      <c r="D127" s="116"/>
      <c r="E127" s="116"/>
      <c r="F127" s="124"/>
      <c r="G127" s="123"/>
      <c r="H127" s="123"/>
    </row>
    <row r="128" spans="1:10" x14ac:dyDescent="0.25">
      <c r="A128" s="115"/>
      <c r="B128" s="115"/>
      <c r="C128" s="116"/>
      <c r="D128" s="116"/>
      <c r="E128" s="116"/>
      <c r="F128" s="124"/>
      <c r="G128" s="123"/>
      <c r="H128" s="123"/>
    </row>
    <row r="129" spans="1:12" x14ac:dyDescent="0.25">
      <c r="A129" s="115"/>
      <c r="B129" s="115"/>
      <c r="C129" s="116"/>
      <c r="D129" s="116"/>
      <c r="E129" s="116"/>
      <c r="F129" s="124"/>
      <c r="G129" s="123"/>
      <c r="H129" s="123"/>
    </row>
    <row r="130" spans="1:12" x14ac:dyDescent="0.25">
      <c r="A130" s="115"/>
      <c r="B130" s="115"/>
      <c r="C130" s="116"/>
      <c r="D130" s="116"/>
      <c r="E130" s="116"/>
      <c r="F130" s="124"/>
      <c r="G130" s="123"/>
      <c r="H130" s="123"/>
    </row>
    <row r="131" spans="1:12" x14ac:dyDescent="0.25">
      <c r="A131" s="115"/>
      <c r="B131" s="115"/>
      <c r="C131" s="116"/>
      <c r="D131" s="116"/>
      <c r="E131" s="116"/>
      <c r="F131" s="124"/>
      <c r="G131" s="123"/>
      <c r="H131" s="123"/>
    </row>
    <row r="132" spans="1:12" x14ac:dyDescent="0.25">
      <c r="A132" s="115"/>
      <c r="B132" s="115"/>
      <c r="C132" s="116"/>
      <c r="D132" s="116"/>
      <c r="E132" s="116"/>
      <c r="F132" s="124"/>
      <c r="G132" s="123"/>
      <c r="H132" s="123"/>
    </row>
    <row r="133" spans="1:12" x14ac:dyDescent="0.25">
      <c r="A133" s="115"/>
      <c r="B133" s="115"/>
      <c r="C133" s="116"/>
      <c r="D133" s="116"/>
      <c r="E133" s="116"/>
      <c r="F133" s="124"/>
      <c r="G133" s="125"/>
      <c r="H133" s="125"/>
    </row>
    <row r="134" spans="1:12" x14ac:dyDescent="0.25">
      <c r="A134" s="115"/>
      <c r="B134" s="115"/>
      <c r="C134" s="116"/>
      <c r="D134" s="116"/>
      <c r="E134" s="116"/>
      <c r="F134" s="124"/>
      <c r="G134" s="125"/>
      <c r="H134" s="125"/>
    </row>
    <row r="135" spans="1:12" x14ac:dyDescent="0.25">
      <c r="A135" s="115"/>
      <c r="B135" s="115"/>
      <c r="C135" s="116"/>
      <c r="D135" s="116"/>
      <c r="E135" s="116"/>
      <c r="F135" s="124"/>
      <c r="G135" s="125"/>
      <c r="H135" s="125"/>
    </row>
    <row r="136" spans="1:12" x14ac:dyDescent="0.25">
      <c r="A136" s="115"/>
      <c r="B136" s="115"/>
      <c r="C136" s="116"/>
      <c r="D136" s="116"/>
      <c r="E136" s="116"/>
      <c r="F136" s="124"/>
      <c r="G136" s="125"/>
      <c r="H136" s="125"/>
    </row>
    <row r="137" spans="1:12" x14ac:dyDescent="0.25">
      <c r="A137" s="115"/>
      <c r="B137" s="115"/>
      <c r="C137" s="116"/>
      <c r="D137" s="116"/>
      <c r="E137" s="116"/>
      <c r="F137" s="124"/>
      <c r="G137" s="125"/>
      <c r="H137" s="125"/>
    </row>
    <row r="138" spans="1:12" x14ac:dyDescent="0.25">
      <c r="A138" s="115"/>
      <c r="B138" s="115"/>
      <c r="C138" s="116"/>
      <c r="D138" s="116"/>
      <c r="E138" s="116"/>
      <c r="F138" s="124"/>
      <c r="G138" s="125"/>
      <c r="H138" s="125"/>
    </row>
    <row r="139" spans="1:12" x14ac:dyDescent="0.25">
      <c r="A139" s="115"/>
      <c r="B139" s="115"/>
      <c r="C139" s="116"/>
      <c r="D139" s="116"/>
      <c r="E139" s="116"/>
      <c r="F139" s="124"/>
      <c r="G139" s="125"/>
      <c r="H139" s="125"/>
    </row>
    <row r="140" spans="1:12" x14ac:dyDescent="0.25">
      <c r="A140" s="115"/>
      <c r="B140" s="115"/>
      <c r="C140" s="116"/>
      <c r="D140" s="116"/>
      <c r="E140" s="116"/>
      <c r="F140" s="124"/>
      <c r="G140" s="125"/>
      <c r="H140" s="125"/>
    </row>
    <row r="141" spans="1:12" s="122" customFormat="1" x14ac:dyDescent="0.25">
      <c r="A141" s="115"/>
      <c r="B141" s="115"/>
      <c r="C141" s="116"/>
      <c r="D141" s="116"/>
      <c r="E141" s="116"/>
      <c r="F141" s="124"/>
      <c r="G141" s="125"/>
      <c r="H141" s="125"/>
      <c r="I141" s="18"/>
      <c r="J141" s="18"/>
      <c r="K141" s="18"/>
      <c r="L141" s="18"/>
    </row>
    <row r="142" spans="1:12" s="122" customFormat="1" x14ac:dyDescent="0.25">
      <c r="A142" s="115"/>
      <c r="B142" s="115"/>
      <c r="C142" s="116"/>
      <c r="D142" s="116"/>
      <c r="E142" s="116"/>
      <c r="F142" s="124"/>
      <c r="G142" s="125"/>
      <c r="H142" s="125"/>
      <c r="I142" s="18"/>
      <c r="J142" s="18"/>
      <c r="K142" s="18"/>
      <c r="L142" s="18"/>
    </row>
    <row r="143" spans="1:12" s="122" customFormat="1" x14ac:dyDescent="0.25">
      <c r="A143" s="115"/>
      <c r="B143" s="115"/>
      <c r="C143" s="116"/>
      <c r="D143" s="116"/>
      <c r="E143" s="116"/>
      <c r="F143" s="124"/>
      <c r="G143" s="125"/>
      <c r="H143" s="125"/>
      <c r="I143" s="18"/>
      <c r="J143" s="18"/>
      <c r="K143" s="18"/>
      <c r="L143" s="18"/>
    </row>
    <row r="144" spans="1:12" s="122" customFormat="1" x14ac:dyDescent="0.25">
      <c r="A144" s="115"/>
      <c r="B144" s="115"/>
      <c r="C144" s="116"/>
      <c r="D144" s="116"/>
      <c r="E144" s="116"/>
      <c r="F144" s="124"/>
      <c r="G144" s="125"/>
      <c r="H144" s="125"/>
      <c r="I144" s="18"/>
      <c r="J144" s="18"/>
      <c r="K144" s="18"/>
      <c r="L144" s="18"/>
    </row>
    <row r="145" spans="1:12" s="122" customFormat="1" x14ac:dyDescent="0.25">
      <c r="A145" s="115"/>
      <c r="B145" s="115"/>
      <c r="C145" s="116"/>
      <c r="D145" s="116"/>
      <c r="E145" s="116"/>
      <c r="F145" s="124"/>
      <c r="G145" s="125"/>
      <c r="H145" s="125"/>
      <c r="I145" s="18"/>
      <c r="J145" s="18"/>
      <c r="K145" s="18"/>
      <c r="L145" s="18"/>
    </row>
    <row r="146" spans="1:12" s="122" customFormat="1" x14ac:dyDescent="0.25">
      <c r="A146" s="115"/>
      <c r="B146" s="115"/>
      <c r="C146" s="116"/>
      <c r="D146" s="116"/>
      <c r="E146" s="116"/>
      <c r="F146" s="124"/>
      <c r="G146" s="125"/>
      <c r="H146" s="125"/>
      <c r="I146" s="18"/>
      <c r="J146" s="18"/>
      <c r="K146" s="18"/>
      <c r="L146" s="18"/>
    </row>
    <row r="147" spans="1:12" s="122" customFormat="1" x14ac:dyDescent="0.25">
      <c r="A147" s="115"/>
      <c r="B147" s="115"/>
      <c r="C147" s="116"/>
      <c r="D147" s="116"/>
      <c r="E147" s="116"/>
      <c r="F147" s="124"/>
      <c r="G147" s="125"/>
      <c r="H147" s="125"/>
      <c r="I147" s="18"/>
      <c r="J147" s="18"/>
      <c r="K147" s="18"/>
      <c r="L147" s="18"/>
    </row>
    <row r="148" spans="1:12" s="122" customFormat="1" x14ac:dyDescent="0.25">
      <c r="A148" s="115"/>
      <c r="B148" s="115"/>
      <c r="C148" s="116"/>
      <c r="D148" s="116"/>
      <c r="E148" s="116"/>
      <c r="F148" s="124"/>
      <c r="G148" s="125"/>
      <c r="H148" s="125"/>
      <c r="I148" s="18"/>
      <c r="J148" s="18"/>
      <c r="K148" s="18"/>
      <c r="L148" s="18"/>
    </row>
    <row r="149" spans="1:12" s="122" customFormat="1" x14ac:dyDescent="0.25">
      <c r="A149" s="115"/>
      <c r="B149" s="115"/>
      <c r="C149" s="116"/>
      <c r="D149" s="116"/>
      <c r="E149" s="116"/>
      <c r="F149" s="124"/>
      <c r="G149" s="125"/>
      <c r="H149" s="125"/>
      <c r="I149" s="18"/>
      <c r="J149" s="18"/>
      <c r="K149" s="18"/>
      <c r="L149" s="18"/>
    </row>
    <row r="150" spans="1:12" s="122" customFormat="1" x14ac:dyDescent="0.25">
      <c r="A150" s="115"/>
      <c r="B150" s="115"/>
      <c r="C150" s="116"/>
      <c r="D150" s="116"/>
      <c r="E150" s="116"/>
      <c r="F150" s="124"/>
      <c r="G150" s="125"/>
      <c r="H150" s="125"/>
      <c r="I150" s="18"/>
      <c r="J150" s="18"/>
      <c r="K150" s="18"/>
      <c r="L150" s="18"/>
    </row>
    <row r="151" spans="1:12" s="122" customFormat="1" x14ac:dyDescent="0.25">
      <c r="A151" s="115"/>
      <c r="B151" s="115"/>
      <c r="C151" s="116"/>
      <c r="D151" s="116"/>
      <c r="E151" s="116"/>
      <c r="F151" s="124"/>
      <c r="G151" s="125"/>
      <c r="H151" s="125"/>
      <c r="I151" s="18"/>
      <c r="J151" s="18"/>
      <c r="K151" s="18"/>
      <c r="L151" s="18"/>
    </row>
    <row r="152" spans="1:12" s="122" customFormat="1" x14ac:dyDescent="0.25">
      <c r="A152" s="115"/>
      <c r="B152" s="115"/>
      <c r="C152" s="116"/>
      <c r="D152" s="116"/>
      <c r="E152" s="116"/>
      <c r="F152" s="124"/>
      <c r="G152" s="125"/>
      <c r="H152" s="125"/>
      <c r="I152" s="18"/>
      <c r="J152" s="18"/>
      <c r="K152" s="18"/>
      <c r="L152" s="18"/>
    </row>
    <row r="153" spans="1:12" s="122" customFormat="1" x14ac:dyDescent="0.25">
      <c r="A153" s="115"/>
      <c r="B153" s="115"/>
      <c r="C153" s="116"/>
      <c r="D153" s="116"/>
      <c r="E153" s="116"/>
      <c r="F153" s="124"/>
      <c r="G153" s="125"/>
      <c r="H153" s="125"/>
      <c r="I153" s="18"/>
      <c r="J153" s="18"/>
      <c r="K153" s="18"/>
      <c r="L153" s="18"/>
    </row>
    <row r="154" spans="1:12" s="122" customFormat="1" x14ac:dyDescent="0.25">
      <c r="A154" s="115"/>
      <c r="B154" s="115"/>
      <c r="C154" s="116"/>
      <c r="D154" s="116"/>
      <c r="E154" s="116"/>
      <c r="F154" s="124"/>
      <c r="G154" s="125"/>
      <c r="H154" s="125"/>
      <c r="I154" s="18"/>
      <c r="J154" s="18"/>
      <c r="K154" s="18"/>
      <c r="L154" s="18"/>
    </row>
    <row r="155" spans="1:12" s="122" customFormat="1" x14ac:dyDescent="0.25">
      <c r="A155" s="115"/>
      <c r="B155" s="115"/>
      <c r="C155" s="116"/>
      <c r="D155" s="116"/>
      <c r="E155" s="116"/>
      <c r="F155" s="124"/>
      <c r="G155" s="125"/>
      <c r="H155" s="125"/>
      <c r="I155" s="18"/>
      <c r="J155" s="18"/>
      <c r="K155" s="18"/>
      <c r="L155" s="18"/>
    </row>
    <row r="156" spans="1:12" s="122" customFormat="1" x14ac:dyDescent="0.25">
      <c r="A156" s="115"/>
      <c r="B156" s="115"/>
      <c r="C156" s="116"/>
      <c r="D156" s="116"/>
      <c r="E156" s="116"/>
      <c r="F156" s="124"/>
      <c r="G156" s="125"/>
      <c r="H156" s="125"/>
      <c r="I156" s="18"/>
      <c r="J156" s="18"/>
      <c r="K156" s="18"/>
      <c r="L156" s="18"/>
    </row>
    <row r="157" spans="1:12" s="122" customFormat="1" x14ac:dyDescent="0.25">
      <c r="A157" s="115"/>
      <c r="B157" s="115"/>
      <c r="C157" s="116"/>
      <c r="D157" s="116"/>
      <c r="E157" s="116"/>
      <c r="F157" s="124"/>
      <c r="G157" s="125"/>
      <c r="H157" s="125"/>
      <c r="I157" s="18"/>
      <c r="J157" s="18"/>
      <c r="K157" s="18"/>
      <c r="L157" s="18"/>
    </row>
    <row r="158" spans="1:12" s="122" customFormat="1" x14ac:dyDescent="0.25">
      <c r="A158" s="115"/>
      <c r="B158" s="115"/>
      <c r="C158" s="116"/>
      <c r="D158" s="116"/>
      <c r="E158" s="116"/>
      <c r="F158" s="124"/>
      <c r="G158" s="125"/>
      <c r="H158" s="125"/>
      <c r="I158" s="18"/>
      <c r="J158" s="18"/>
      <c r="K158" s="18"/>
      <c r="L158" s="18"/>
    </row>
    <row r="159" spans="1:12" s="122" customFormat="1" x14ac:dyDescent="0.25">
      <c r="A159" s="115"/>
      <c r="B159" s="115"/>
      <c r="C159" s="116"/>
      <c r="D159" s="116"/>
      <c r="E159" s="116"/>
      <c r="F159" s="124"/>
      <c r="G159" s="125"/>
      <c r="H159" s="125"/>
      <c r="I159" s="18"/>
      <c r="J159" s="18"/>
      <c r="K159" s="18"/>
      <c r="L159" s="18"/>
    </row>
    <row r="160" spans="1:12" s="122" customFormat="1" x14ac:dyDescent="0.25">
      <c r="A160" s="115"/>
      <c r="B160" s="115"/>
      <c r="C160" s="116"/>
      <c r="D160" s="116"/>
      <c r="E160" s="116"/>
      <c r="F160" s="124"/>
      <c r="G160" s="125"/>
      <c r="H160" s="125"/>
      <c r="I160" s="18"/>
      <c r="J160" s="18"/>
      <c r="K160" s="18"/>
      <c r="L160" s="18"/>
    </row>
    <row r="161" spans="1:12" s="122" customFormat="1" x14ac:dyDescent="0.25">
      <c r="A161" s="115"/>
      <c r="B161" s="115"/>
      <c r="C161" s="116"/>
      <c r="D161" s="116"/>
      <c r="E161" s="116"/>
      <c r="F161" s="124"/>
      <c r="G161" s="125"/>
      <c r="H161" s="125"/>
      <c r="I161" s="18"/>
      <c r="J161" s="18"/>
      <c r="K161" s="18"/>
      <c r="L161" s="18"/>
    </row>
    <row r="162" spans="1:12" s="122" customFormat="1" x14ac:dyDescent="0.25">
      <c r="A162" s="115"/>
      <c r="B162" s="115"/>
      <c r="C162" s="116"/>
      <c r="D162" s="116"/>
      <c r="E162" s="116"/>
      <c r="F162" s="124"/>
      <c r="G162" s="125"/>
      <c r="H162" s="125"/>
      <c r="I162" s="18"/>
      <c r="J162" s="18"/>
      <c r="K162" s="18"/>
      <c r="L162" s="18"/>
    </row>
    <row r="163" spans="1:12" s="122" customFormat="1" x14ac:dyDescent="0.25">
      <c r="A163" s="115"/>
      <c r="B163" s="115"/>
      <c r="C163" s="116"/>
      <c r="D163" s="116"/>
      <c r="E163" s="116"/>
      <c r="F163" s="124"/>
      <c r="G163" s="125"/>
      <c r="H163" s="125"/>
      <c r="I163" s="18"/>
      <c r="J163" s="18"/>
      <c r="K163" s="18"/>
      <c r="L163" s="18"/>
    </row>
    <row r="164" spans="1:12" s="122" customFormat="1" x14ac:dyDescent="0.25">
      <c r="A164" s="115"/>
      <c r="B164" s="115"/>
      <c r="C164" s="116"/>
      <c r="D164" s="116"/>
      <c r="E164" s="116"/>
      <c r="F164" s="124"/>
      <c r="G164" s="125"/>
      <c r="H164" s="125"/>
      <c r="I164" s="18"/>
      <c r="J164" s="18"/>
      <c r="K164" s="18"/>
      <c r="L164" s="18"/>
    </row>
    <row r="165" spans="1:12" s="122" customFormat="1" x14ac:dyDescent="0.25">
      <c r="A165" s="115"/>
      <c r="B165" s="115"/>
      <c r="C165" s="116"/>
      <c r="D165" s="116"/>
      <c r="E165" s="116"/>
      <c r="F165" s="124"/>
      <c r="G165" s="125"/>
      <c r="H165" s="125"/>
      <c r="I165" s="18"/>
      <c r="J165" s="18"/>
      <c r="K165" s="18"/>
      <c r="L165" s="18"/>
    </row>
    <row r="166" spans="1:12" s="122" customFormat="1" x14ac:dyDescent="0.25">
      <c r="A166" s="121"/>
      <c r="B166" s="121"/>
      <c r="F166" s="18"/>
      <c r="G166" s="125"/>
      <c r="H166" s="125"/>
      <c r="I166" s="18"/>
      <c r="J166" s="18"/>
      <c r="K166" s="18"/>
      <c r="L166" s="18"/>
    </row>
    <row r="167" spans="1:12" s="122" customFormat="1" x14ac:dyDescent="0.25">
      <c r="A167" s="121"/>
      <c r="B167" s="121"/>
      <c r="F167" s="18"/>
      <c r="G167" s="125"/>
      <c r="H167" s="125"/>
      <c r="I167" s="18"/>
      <c r="J167" s="18"/>
      <c r="K167" s="18"/>
      <c r="L167" s="18"/>
    </row>
    <row r="168" spans="1:12" s="122" customFormat="1" x14ac:dyDescent="0.25">
      <c r="A168" s="121"/>
      <c r="B168" s="121"/>
      <c r="F168" s="18"/>
      <c r="G168" s="125"/>
      <c r="H168" s="125"/>
      <c r="I168" s="18"/>
      <c r="J168" s="18"/>
      <c r="K168" s="18"/>
      <c r="L168" s="18"/>
    </row>
    <row r="169" spans="1:12" s="122" customFormat="1" x14ac:dyDescent="0.25">
      <c r="A169" s="121"/>
      <c r="B169" s="121"/>
      <c r="F169" s="18"/>
      <c r="G169" s="125"/>
      <c r="H169" s="125"/>
      <c r="I169" s="18"/>
      <c r="J169" s="18"/>
      <c r="K169" s="18"/>
      <c r="L169" s="18"/>
    </row>
    <row r="170" spans="1:12" s="122" customFormat="1" x14ac:dyDescent="0.25">
      <c r="A170" s="121"/>
      <c r="B170" s="121"/>
      <c r="F170" s="18"/>
      <c r="G170" s="125"/>
      <c r="H170" s="125"/>
      <c r="I170" s="18"/>
      <c r="J170" s="18"/>
      <c r="K170" s="18"/>
      <c r="L170" s="18"/>
    </row>
    <row r="171" spans="1:12" s="122" customFormat="1" x14ac:dyDescent="0.25">
      <c r="A171" s="121"/>
      <c r="B171" s="121"/>
      <c r="F171" s="18"/>
      <c r="G171" s="125"/>
      <c r="H171" s="125"/>
      <c r="I171" s="18"/>
      <c r="J171" s="18"/>
      <c r="K171" s="18"/>
      <c r="L171" s="18"/>
    </row>
    <row r="172" spans="1:12" s="122" customFormat="1" x14ac:dyDescent="0.25">
      <c r="A172" s="121"/>
      <c r="B172" s="121"/>
      <c r="F172" s="18"/>
      <c r="G172" s="125"/>
      <c r="H172" s="125"/>
      <c r="I172" s="18"/>
      <c r="J172" s="18"/>
      <c r="K172" s="18"/>
      <c r="L172" s="18"/>
    </row>
    <row r="173" spans="1:12" s="122" customFormat="1" x14ac:dyDescent="0.25">
      <c r="A173" s="121"/>
      <c r="B173" s="121"/>
      <c r="F173" s="18"/>
      <c r="G173" s="125"/>
      <c r="H173" s="125"/>
      <c r="I173" s="18"/>
      <c r="J173" s="18"/>
      <c r="K173" s="18"/>
      <c r="L173" s="18"/>
    </row>
    <row r="174" spans="1:12" s="122" customFormat="1" x14ac:dyDescent="0.25">
      <c r="A174" s="121"/>
      <c r="B174" s="121"/>
      <c r="F174" s="18"/>
      <c r="G174" s="125"/>
      <c r="H174" s="125"/>
      <c r="I174" s="18"/>
      <c r="J174" s="18"/>
      <c r="K174" s="18"/>
      <c r="L174" s="18"/>
    </row>
    <row r="175" spans="1:12" s="122" customFormat="1" x14ac:dyDescent="0.25">
      <c r="A175" s="121"/>
      <c r="B175" s="121"/>
      <c r="F175" s="18"/>
      <c r="G175" s="125"/>
      <c r="H175" s="125"/>
      <c r="I175" s="18"/>
      <c r="J175" s="18"/>
      <c r="K175" s="18"/>
      <c r="L175" s="18"/>
    </row>
    <row r="176" spans="1:12" s="122" customFormat="1" x14ac:dyDescent="0.25">
      <c r="A176" s="121"/>
      <c r="B176" s="121"/>
      <c r="F176" s="18"/>
      <c r="G176" s="125"/>
      <c r="H176" s="125"/>
      <c r="I176" s="18"/>
      <c r="J176" s="18"/>
      <c r="K176" s="18"/>
      <c r="L176" s="18"/>
    </row>
    <row r="177" spans="1:12" s="122" customFormat="1" x14ac:dyDescent="0.25">
      <c r="A177" s="121"/>
      <c r="B177" s="121"/>
      <c r="F177" s="18"/>
      <c r="G177" s="125"/>
      <c r="H177" s="125"/>
      <c r="I177" s="18"/>
      <c r="J177" s="18"/>
      <c r="K177" s="18"/>
      <c r="L177" s="18"/>
    </row>
    <row r="178" spans="1:12" s="122" customFormat="1" x14ac:dyDescent="0.25">
      <c r="A178" s="121"/>
      <c r="B178" s="121"/>
      <c r="F178" s="18"/>
      <c r="G178" s="125"/>
      <c r="H178" s="125"/>
      <c r="I178" s="18"/>
      <c r="J178" s="18"/>
      <c r="K178" s="18"/>
      <c r="L178" s="18"/>
    </row>
    <row r="179" spans="1:12" s="122" customFormat="1" x14ac:dyDescent="0.25">
      <c r="A179" s="121"/>
      <c r="B179" s="121"/>
      <c r="F179" s="18"/>
      <c r="G179" s="125"/>
      <c r="H179" s="125"/>
      <c r="I179" s="18"/>
      <c r="J179" s="18"/>
      <c r="K179" s="18"/>
      <c r="L179" s="18"/>
    </row>
    <row r="180" spans="1:12" s="122" customFormat="1" x14ac:dyDescent="0.25">
      <c r="A180" s="121"/>
      <c r="B180" s="121"/>
      <c r="F180" s="18"/>
      <c r="G180" s="18"/>
      <c r="H180" s="18"/>
      <c r="I180" s="18"/>
      <c r="J180" s="18"/>
      <c r="K180" s="18"/>
      <c r="L180" s="18"/>
    </row>
    <row r="181" spans="1:12" s="122" customFormat="1" x14ac:dyDescent="0.25">
      <c r="A181" s="121"/>
      <c r="B181" s="121"/>
      <c r="F181" s="18"/>
      <c r="G181" s="18"/>
      <c r="H181" s="18"/>
      <c r="I181" s="18"/>
      <c r="J181" s="18"/>
      <c r="K181" s="18"/>
      <c r="L181" s="18"/>
    </row>
    <row r="182" spans="1:12" s="122" customFormat="1" x14ac:dyDescent="0.25">
      <c r="A182" s="121"/>
      <c r="B182" s="121"/>
      <c r="F182" s="18"/>
      <c r="G182" s="18"/>
      <c r="H182" s="18"/>
      <c r="I182" s="18"/>
      <c r="J182" s="18"/>
      <c r="K182" s="18"/>
      <c r="L182" s="18"/>
    </row>
    <row r="183" spans="1:12" s="122" customFormat="1" x14ac:dyDescent="0.25">
      <c r="A183" s="121"/>
      <c r="B183" s="121"/>
      <c r="F183" s="18"/>
      <c r="G183" s="18"/>
      <c r="H183" s="18"/>
      <c r="I183" s="18"/>
      <c r="J183" s="18"/>
      <c r="K183" s="18"/>
      <c r="L183" s="18"/>
    </row>
    <row r="184" spans="1:12" s="122" customFormat="1" x14ac:dyDescent="0.25">
      <c r="A184" s="121"/>
      <c r="B184" s="121"/>
      <c r="F184" s="18"/>
      <c r="G184" s="18"/>
      <c r="H184" s="18"/>
      <c r="I184" s="18"/>
      <c r="J184" s="18"/>
      <c r="K184" s="18"/>
      <c r="L184" s="18"/>
    </row>
    <row r="185" spans="1:12" s="122" customFormat="1" x14ac:dyDescent="0.25">
      <c r="A185" s="121"/>
      <c r="B185" s="121"/>
      <c r="F185" s="18"/>
      <c r="G185" s="18"/>
      <c r="H185" s="18"/>
      <c r="I185" s="18"/>
      <c r="J185" s="18"/>
      <c r="K185" s="18"/>
      <c r="L185" s="18"/>
    </row>
    <row r="186" spans="1:12" s="122" customFormat="1" x14ac:dyDescent="0.25">
      <c r="A186" s="121"/>
      <c r="B186" s="121"/>
      <c r="F186" s="18"/>
      <c r="G186" s="18"/>
      <c r="H186" s="18"/>
      <c r="I186" s="18"/>
      <c r="J186" s="18"/>
      <c r="K186" s="18"/>
      <c r="L186" s="18"/>
    </row>
    <row r="187" spans="1:12" s="122" customFormat="1" x14ac:dyDescent="0.25">
      <c r="A187" s="121"/>
      <c r="B187" s="121"/>
      <c r="F187" s="18"/>
      <c r="G187" s="18"/>
      <c r="H187" s="18"/>
      <c r="I187" s="18"/>
      <c r="J187" s="18"/>
      <c r="K187" s="18"/>
      <c r="L187" s="18"/>
    </row>
    <row r="188" spans="1:12" s="122" customFormat="1" x14ac:dyDescent="0.25">
      <c r="A188" s="121"/>
      <c r="B188" s="121"/>
      <c r="F188" s="18"/>
      <c r="G188" s="18"/>
      <c r="H188" s="18"/>
      <c r="I188" s="18"/>
      <c r="J188" s="18"/>
      <c r="K188" s="18"/>
      <c r="L188" s="18"/>
    </row>
    <row r="189" spans="1:12" s="122" customFormat="1" x14ac:dyDescent="0.25">
      <c r="A189" s="121"/>
      <c r="B189" s="121"/>
      <c r="F189" s="18"/>
      <c r="G189" s="18"/>
      <c r="H189" s="18"/>
      <c r="I189" s="18"/>
      <c r="J189" s="18"/>
      <c r="K189" s="18"/>
      <c r="L189" s="18"/>
    </row>
    <row r="190" spans="1:12" s="122" customFormat="1" x14ac:dyDescent="0.25">
      <c r="A190" s="121"/>
      <c r="B190" s="121"/>
      <c r="F190" s="18"/>
      <c r="G190" s="18"/>
      <c r="H190" s="18"/>
      <c r="I190" s="18"/>
      <c r="J190" s="18"/>
      <c r="K190" s="18"/>
      <c r="L190" s="18"/>
    </row>
    <row r="191" spans="1:12" s="122" customFormat="1" x14ac:dyDescent="0.25">
      <c r="A191" s="121"/>
      <c r="B191" s="121"/>
      <c r="F191" s="18"/>
      <c r="G191" s="18"/>
      <c r="H191" s="18"/>
      <c r="I191" s="18"/>
      <c r="J191" s="18"/>
      <c r="K191" s="18"/>
      <c r="L191" s="18"/>
    </row>
    <row r="192" spans="1:12" s="122" customFormat="1" x14ac:dyDescent="0.25">
      <c r="A192" s="121"/>
      <c r="B192" s="121"/>
      <c r="F192" s="18"/>
      <c r="G192" s="18"/>
      <c r="H192" s="18"/>
      <c r="I192" s="18"/>
      <c r="J192" s="18"/>
      <c r="K192" s="18"/>
      <c r="L192" s="18"/>
    </row>
    <row r="193" spans="1:12" s="122" customFormat="1" x14ac:dyDescent="0.25">
      <c r="A193" s="121"/>
      <c r="B193" s="121"/>
      <c r="F193" s="18"/>
      <c r="G193" s="18"/>
      <c r="H193" s="18"/>
      <c r="I193" s="18"/>
      <c r="J193" s="18"/>
      <c r="K193" s="18"/>
      <c r="L193" s="18"/>
    </row>
    <row r="194" spans="1:12" s="122" customFormat="1" x14ac:dyDescent="0.25">
      <c r="A194" s="121"/>
      <c r="B194" s="121"/>
      <c r="F194" s="18"/>
      <c r="G194" s="18"/>
      <c r="H194" s="18"/>
      <c r="I194" s="18"/>
      <c r="J194" s="18"/>
      <c r="K194" s="18"/>
      <c r="L194" s="18"/>
    </row>
    <row r="195" spans="1:12" s="122" customFormat="1" x14ac:dyDescent="0.25">
      <c r="A195" s="121"/>
      <c r="F195" s="18"/>
      <c r="G195" s="18"/>
      <c r="H195" s="18"/>
      <c r="I195" s="18"/>
      <c r="J195" s="18"/>
      <c r="K195" s="18"/>
      <c r="L195" s="18"/>
    </row>
    <row r="196" spans="1:12" s="122" customFormat="1" x14ac:dyDescent="0.25">
      <c r="A196" s="121"/>
      <c r="F196" s="18"/>
      <c r="G196" s="18"/>
      <c r="H196" s="18"/>
      <c r="I196" s="18"/>
      <c r="J196" s="18"/>
      <c r="K196" s="18"/>
      <c r="L196" s="18"/>
    </row>
    <row r="197" spans="1:12" s="122" customFormat="1" x14ac:dyDescent="0.25">
      <c r="A197" s="121"/>
      <c r="F197" s="18"/>
      <c r="G197" s="18"/>
      <c r="H197" s="18"/>
      <c r="I197" s="18"/>
      <c r="J197" s="18"/>
      <c r="K197" s="18"/>
      <c r="L197" s="18"/>
    </row>
    <row r="198" spans="1:12" s="122" customFormat="1" x14ac:dyDescent="0.25">
      <c r="A198" s="121"/>
      <c r="F198" s="18"/>
      <c r="G198" s="18"/>
      <c r="H198" s="18"/>
      <c r="I198" s="18"/>
      <c r="J198" s="18"/>
      <c r="K198" s="18"/>
      <c r="L198" s="18"/>
    </row>
    <row r="199" spans="1:12" s="122" customFormat="1" x14ac:dyDescent="0.25">
      <c r="A199" s="121"/>
      <c r="F199" s="18"/>
      <c r="G199" s="18"/>
      <c r="H199" s="18"/>
      <c r="I199" s="18"/>
      <c r="J199" s="18"/>
      <c r="K199" s="18"/>
      <c r="L199" s="18"/>
    </row>
    <row r="200" spans="1:12" s="122" customFormat="1" x14ac:dyDescent="0.25">
      <c r="A200" s="121"/>
      <c r="F200" s="18"/>
      <c r="G200" s="18"/>
      <c r="H200" s="18"/>
      <c r="I200" s="18"/>
      <c r="J200" s="18"/>
      <c r="K200" s="18"/>
      <c r="L200" s="18"/>
    </row>
    <row r="201" spans="1:12" s="122" customFormat="1" x14ac:dyDescent="0.25">
      <c r="A201" s="121"/>
      <c r="F201" s="18"/>
      <c r="G201" s="18"/>
      <c r="H201" s="18"/>
      <c r="I201" s="18"/>
      <c r="J201" s="18"/>
      <c r="K201" s="18"/>
      <c r="L201" s="18"/>
    </row>
    <row r="202" spans="1:12" s="122" customFormat="1" x14ac:dyDescent="0.25">
      <c r="A202" s="121"/>
      <c r="F202" s="18"/>
      <c r="G202" s="18"/>
      <c r="H202" s="18"/>
      <c r="I202" s="18"/>
      <c r="J202" s="18"/>
      <c r="K202" s="18"/>
      <c r="L202" s="18"/>
    </row>
    <row r="203" spans="1:12" s="122" customFormat="1" x14ac:dyDescent="0.25">
      <c r="A203" s="121"/>
      <c r="F203" s="18"/>
      <c r="G203" s="18"/>
      <c r="H203" s="18"/>
      <c r="I203" s="18"/>
      <c r="J203" s="18"/>
      <c r="K203" s="18"/>
      <c r="L203" s="18"/>
    </row>
    <row r="204" spans="1:12" s="122" customFormat="1" x14ac:dyDescent="0.25">
      <c r="A204" s="121"/>
      <c r="F204" s="18"/>
      <c r="G204" s="18"/>
      <c r="H204" s="18"/>
      <c r="I204" s="18"/>
      <c r="J204" s="18"/>
      <c r="K204" s="18"/>
      <c r="L204" s="18"/>
    </row>
    <row r="205" spans="1:12" s="122" customFormat="1" x14ac:dyDescent="0.25">
      <c r="A205" s="121"/>
      <c r="F205" s="18"/>
      <c r="G205" s="18"/>
      <c r="H205" s="18"/>
      <c r="I205" s="18"/>
      <c r="J205" s="18"/>
      <c r="K205" s="18"/>
      <c r="L205" s="18"/>
    </row>
    <row r="206" spans="1:12" s="122" customFormat="1" x14ac:dyDescent="0.25">
      <c r="A206" s="121"/>
      <c r="F206" s="18"/>
      <c r="G206" s="18"/>
      <c r="H206" s="18"/>
      <c r="I206" s="18"/>
      <c r="J206" s="18"/>
      <c r="K206" s="18"/>
      <c r="L206" s="18"/>
    </row>
    <row r="207" spans="1:12" s="122" customFormat="1" x14ac:dyDescent="0.25">
      <c r="A207" s="121"/>
      <c r="F207" s="18"/>
      <c r="G207" s="18"/>
      <c r="H207" s="18"/>
      <c r="I207" s="18"/>
      <c r="J207" s="18"/>
      <c r="K207" s="18"/>
      <c r="L207" s="18"/>
    </row>
    <row r="208" spans="1:12" s="122" customFormat="1" x14ac:dyDescent="0.25">
      <c r="A208" s="121"/>
      <c r="F208" s="18"/>
      <c r="G208" s="18"/>
      <c r="H208" s="18"/>
      <c r="I208" s="18"/>
      <c r="J208" s="18"/>
      <c r="K208" s="18"/>
      <c r="L208" s="18"/>
    </row>
    <row r="209" spans="1:12" s="122" customFormat="1" x14ac:dyDescent="0.25">
      <c r="A209" s="121"/>
      <c r="F209" s="18"/>
      <c r="G209" s="18"/>
      <c r="H209" s="18"/>
      <c r="I209" s="18"/>
      <c r="J209" s="18"/>
      <c r="K209" s="18"/>
      <c r="L209" s="18"/>
    </row>
    <row r="210" spans="1:12" s="122" customFormat="1" x14ac:dyDescent="0.25">
      <c r="A210" s="121"/>
      <c r="F210" s="18"/>
      <c r="G210" s="18"/>
      <c r="H210" s="18"/>
      <c r="I210" s="18"/>
      <c r="J210" s="18"/>
      <c r="K210" s="18"/>
      <c r="L210" s="18"/>
    </row>
    <row r="211" spans="1:12" s="122" customFormat="1" x14ac:dyDescent="0.25">
      <c r="A211" s="121"/>
      <c r="F211" s="18"/>
      <c r="G211" s="18"/>
      <c r="H211" s="18"/>
      <c r="I211" s="18"/>
      <c r="J211" s="18"/>
      <c r="K211" s="18"/>
      <c r="L211" s="18"/>
    </row>
    <row r="212" spans="1:12" s="122" customFormat="1" x14ac:dyDescent="0.25">
      <c r="A212" s="121"/>
      <c r="F212" s="18"/>
      <c r="G212" s="18"/>
      <c r="H212" s="18"/>
      <c r="I212" s="18"/>
      <c r="J212" s="18"/>
      <c r="K212" s="18"/>
      <c r="L212" s="18"/>
    </row>
    <row r="213" spans="1:12" s="122" customFormat="1" x14ac:dyDescent="0.25">
      <c r="A213" s="121"/>
      <c r="F213" s="18"/>
      <c r="G213" s="18"/>
      <c r="H213" s="18"/>
      <c r="I213" s="18"/>
      <c r="J213" s="18"/>
      <c r="K213" s="18"/>
      <c r="L213" s="18"/>
    </row>
    <row r="214" spans="1:12" s="122" customFormat="1" x14ac:dyDescent="0.25">
      <c r="A214" s="121"/>
      <c r="F214" s="18"/>
      <c r="G214" s="18"/>
      <c r="H214" s="18"/>
      <c r="I214" s="18"/>
      <c r="J214" s="18"/>
      <c r="K214" s="18"/>
      <c r="L214" s="18"/>
    </row>
    <row r="215" spans="1:12" s="122" customFormat="1" x14ac:dyDescent="0.25">
      <c r="A215" s="121"/>
      <c r="F215" s="18"/>
      <c r="G215" s="18"/>
      <c r="H215" s="18"/>
      <c r="I215" s="18"/>
      <c r="J215" s="18"/>
      <c r="K215" s="18"/>
      <c r="L215" s="18"/>
    </row>
    <row r="216" spans="1:12" s="122" customFormat="1" x14ac:dyDescent="0.25">
      <c r="A216" s="121"/>
      <c r="F216" s="18"/>
      <c r="G216" s="18"/>
      <c r="H216" s="18"/>
      <c r="I216" s="18"/>
      <c r="J216" s="18"/>
      <c r="K216" s="18"/>
      <c r="L216" s="18"/>
    </row>
    <row r="217" spans="1:12" s="122" customFormat="1" x14ac:dyDescent="0.25">
      <c r="A217" s="121"/>
      <c r="F217" s="18"/>
      <c r="G217" s="18"/>
      <c r="H217" s="18"/>
      <c r="I217" s="18"/>
      <c r="J217" s="18"/>
      <c r="K217" s="18"/>
      <c r="L217" s="18"/>
    </row>
    <row r="218" spans="1:12" s="122" customFormat="1" x14ac:dyDescent="0.25">
      <c r="A218" s="121"/>
      <c r="F218" s="18"/>
      <c r="G218" s="18"/>
      <c r="H218" s="18"/>
      <c r="I218" s="18"/>
      <c r="J218" s="18"/>
      <c r="K218" s="18"/>
      <c r="L218" s="18"/>
    </row>
    <row r="219" spans="1:12" s="122" customFormat="1" x14ac:dyDescent="0.25">
      <c r="A219" s="121"/>
      <c r="F219" s="18"/>
      <c r="G219" s="18"/>
      <c r="H219" s="18"/>
      <c r="I219" s="18"/>
      <c r="J219" s="18"/>
      <c r="K219" s="18"/>
      <c r="L219" s="18"/>
    </row>
    <row r="220" spans="1:12" s="122" customFormat="1" x14ac:dyDescent="0.25">
      <c r="A220" s="121"/>
      <c r="F220" s="18"/>
      <c r="G220" s="18"/>
      <c r="H220" s="18"/>
      <c r="I220" s="18"/>
      <c r="J220" s="18"/>
      <c r="K220" s="18"/>
      <c r="L220" s="18"/>
    </row>
    <row r="221" spans="1:12" s="122" customFormat="1" x14ac:dyDescent="0.25">
      <c r="A221" s="121"/>
      <c r="F221" s="18"/>
      <c r="G221" s="18"/>
      <c r="H221" s="18"/>
      <c r="I221" s="18"/>
      <c r="J221" s="18"/>
      <c r="K221" s="18"/>
      <c r="L221" s="18"/>
    </row>
    <row r="222" spans="1:12" s="122" customFormat="1" x14ac:dyDescent="0.25">
      <c r="A222" s="121"/>
      <c r="F222" s="18"/>
      <c r="G222" s="18"/>
      <c r="H222" s="18"/>
      <c r="I222" s="18"/>
      <c r="J222" s="18"/>
      <c r="K222" s="18"/>
      <c r="L222" s="18"/>
    </row>
    <row r="223" spans="1:12" s="122" customFormat="1" x14ac:dyDescent="0.25">
      <c r="A223" s="121"/>
      <c r="F223" s="18"/>
      <c r="G223" s="18"/>
      <c r="H223" s="18"/>
      <c r="I223" s="18"/>
      <c r="J223" s="18"/>
      <c r="K223" s="18"/>
      <c r="L223" s="18"/>
    </row>
    <row r="224" spans="1:12" s="122" customFormat="1" x14ac:dyDescent="0.25">
      <c r="A224" s="121"/>
      <c r="F224" s="18"/>
      <c r="G224" s="18"/>
      <c r="H224" s="18"/>
      <c r="I224" s="18"/>
      <c r="J224" s="18"/>
      <c r="K224" s="18"/>
      <c r="L224" s="18"/>
    </row>
    <row r="225" spans="1:12" s="122" customFormat="1" x14ac:dyDescent="0.25">
      <c r="A225" s="121"/>
      <c r="F225" s="18"/>
      <c r="G225" s="18"/>
      <c r="H225" s="18"/>
      <c r="I225" s="18"/>
      <c r="J225" s="18"/>
      <c r="K225" s="18"/>
      <c r="L225" s="18"/>
    </row>
    <row r="226" spans="1:12" s="122" customFormat="1" x14ac:dyDescent="0.25">
      <c r="A226" s="121"/>
      <c r="F226" s="18"/>
      <c r="G226" s="18"/>
      <c r="H226" s="18"/>
      <c r="I226" s="18"/>
      <c r="J226" s="18"/>
      <c r="K226" s="18"/>
      <c r="L226" s="18"/>
    </row>
    <row r="227" spans="1:12" s="122" customFormat="1" x14ac:dyDescent="0.25">
      <c r="A227" s="121"/>
      <c r="F227" s="18"/>
      <c r="G227" s="18"/>
      <c r="H227" s="18"/>
      <c r="I227" s="18"/>
      <c r="J227" s="18"/>
      <c r="K227" s="18"/>
      <c r="L227" s="18"/>
    </row>
    <row r="228" spans="1:12" s="122" customFormat="1" x14ac:dyDescent="0.25">
      <c r="A228" s="121"/>
      <c r="F228" s="18"/>
      <c r="G228" s="18"/>
      <c r="H228" s="18"/>
      <c r="I228" s="18"/>
      <c r="J228" s="18"/>
      <c r="K228" s="18"/>
      <c r="L228" s="18"/>
    </row>
    <row r="229" spans="1:12" s="122" customFormat="1" x14ac:dyDescent="0.25">
      <c r="A229" s="121"/>
      <c r="F229" s="18"/>
      <c r="G229" s="18"/>
      <c r="H229" s="18"/>
      <c r="I229" s="18"/>
      <c r="J229" s="18"/>
      <c r="K229" s="18"/>
      <c r="L229" s="18"/>
    </row>
    <row r="230" spans="1:12" s="122" customFormat="1" x14ac:dyDescent="0.25">
      <c r="A230" s="121"/>
      <c r="F230" s="18"/>
      <c r="G230" s="18"/>
      <c r="H230" s="18"/>
      <c r="I230" s="18"/>
      <c r="J230" s="18"/>
      <c r="K230" s="18"/>
      <c r="L230" s="18"/>
    </row>
    <row r="231" spans="1:12" s="122" customFormat="1" x14ac:dyDescent="0.25">
      <c r="A231" s="121"/>
      <c r="F231" s="18"/>
      <c r="G231" s="18"/>
      <c r="H231" s="18"/>
      <c r="I231" s="18"/>
      <c r="J231" s="18"/>
      <c r="K231" s="18"/>
      <c r="L231" s="18"/>
    </row>
    <row r="232" spans="1:12" s="122" customFormat="1" x14ac:dyDescent="0.25">
      <c r="A232" s="121"/>
      <c r="F232" s="18"/>
      <c r="G232" s="18"/>
      <c r="H232" s="18"/>
      <c r="I232" s="18"/>
      <c r="J232" s="18"/>
      <c r="K232" s="18"/>
      <c r="L232" s="18"/>
    </row>
    <row r="233" spans="1:12" s="122" customFormat="1" x14ac:dyDescent="0.25">
      <c r="A233" s="121"/>
      <c r="F233" s="18"/>
      <c r="G233" s="18"/>
      <c r="H233" s="18"/>
      <c r="I233" s="18"/>
      <c r="J233" s="18"/>
      <c r="K233" s="18"/>
      <c r="L233" s="18"/>
    </row>
    <row r="234" spans="1:12" s="122" customFormat="1" x14ac:dyDescent="0.25">
      <c r="A234" s="121"/>
      <c r="F234" s="18"/>
      <c r="G234" s="18"/>
      <c r="H234" s="18"/>
      <c r="I234" s="18"/>
      <c r="J234" s="18"/>
      <c r="K234" s="18"/>
      <c r="L234" s="18"/>
    </row>
    <row r="235" spans="1:12" s="122" customFormat="1" x14ac:dyDescent="0.25">
      <c r="A235" s="121"/>
      <c r="F235" s="18"/>
      <c r="G235" s="18"/>
      <c r="H235" s="18"/>
      <c r="I235" s="18"/>
      <c r="J235" s="18"/>
      <c r="K235" s="18"/>
      <c r="L235" s="18"/>
    </row>
    <row r="236" spans="1:12" s="122" customFormat="1" x14ac:dyDescent="0.25">
      <c r="A236" s="121"/>
      <c r="F236" s="18"/>
      <c r="G236" s="18"/>
      <c r="H236" s="18"/>
      <c r="I236" s="18"/>
      <c r="J236" s="18"/>
      <c r="K236" s="18"/>
      <c r="L236" s="18"/>
    </row>
    <row r="237" spans="1:12" s="122" customFormat="1" x14ac:dyDescent="0.25">
      <c r="A237" s="121"/>
      <c r="F237" s="18"/>
      <c r="G237" s="18"/>
      <c r="H237" s="18"/>
      <c r="I237" s="18"/>
      <c r="J237" s="18"/>
      <c r="K237" s="18"/>
      <c r="L237" s="18"/>
    </row>
    <row r="238" spans="1:12" s="122" customFormat="1" x14ac:dyDescent="0.25">
      <c r="A238" s="121"/>
      <c r="F238" s="18"/>
      <c r="G238" s="18"/>
      <c r="H238" s="18"/>
      <c r="I238" s="18"/>
      <c r="J238" s="18"/>
      <c r="K238" s="18"/>
      <c r="L238" s="18"/>
    </row>
    <row r="239" spans="1:12" s="122" customFormat="1" x14ac:dyDescent="0.25">
      <c r="A239" s="121"/>
      <c r="F239" s="18"/>
      <c r="G239" s="18"/>
      <c r="H239" s="18"/>
      <c r="I239" s="18"/>
      <c r="J239" s="18"/>
      <c r="K239" s="18"/>
      <c r="L239" s="18"/>
    </row>
    <row r="240" spans="1:12" s="122" customFormat="1" x14ac:dyDescent="0.25">
      <c r="A240" s="121"/>
      <c r="F240" s="18"/>
      <c r="G240" s="18"/>
      <c r="H240" s="18"/>
      <c r="I240" s="18"/>
      <c r="J240" s="18"/>
      <c r="K240" s="18"/>
      <c r="L240" s="18"/>
    </row>
    <row r="241" spans="1:12" s="122" customFormat="1" x14ac:dyDescent="0.25">
      <c r="A241" s="121"/>
      <c r="F241" s="18"/>
      <c r="G241" s="18"/>
      <c r="H241" s="18"/>
      <c r="I241" s="18"/>
      <c r="J241" s="18"/>
      <c r="K241" s="18"/>
      <c r="L241" s="18"/>
    </row>
    <row r="242" spans="1:12" s="122" customFormat="1" x14ac:dyDescent="0.25">
      <c r="A242" s="121"/>
      <c r="F242" s="18"/>
      <c r="G242" s="18"/>
      <c r="H242" s="18"/>
      <c r="I242" s="18"/>
      <c r="J242" s="18"/>
      <c r="K242" s="18"/>
      <c r="L242" s="18"/>
    </row>
    <row r="243" spans="1:12" s="122" customFormat="1" x14ac:dyDescent="0.25">
      <c r="A243" s="121"/>
      <c r="F243" s="18"/>
      <c r="G243" s="18"/>
      <c r="H243" s="18"/>
      <c r="I243" s="18"/>
      <c r="J243" s="18"/>
      <c r="K243" s="18"/>
      <c r="L243" s="18"/>
    </row>
    <row r="244" spans="1:12" s="122" customFormat="1" x14ac:dyDescent="0.25">
      <c r="A244" s="121"/>
      <c r="F244" s="18"/>
      <c r="G244" s="18"/>
      <c r="H244" s="18"/>
      <c r="I244" s="18"/>
      <c r="J244" s="18"/>
      <c r="K244" s="18"/>
      <c r="L244" s="18"/>
    </row>
    <row r="245" spans="1:12" s="122" customFormat="1" x14ac:dyDescent="0.25">
      <c r="A245" s="121"/>
      <c r="F245" s="18"/>
      <c r="G245" s="18"/>
      <c r="H245" s="18"/>
      <c r="I245" s="18"/>
      <c r="J245" s="18"/>
      <c r="K245" s="18"/>
      <c r="L245" s="18"/>
    </row>
    <row r="246" spans="1:12" s="122" customFormat="1" x14ac:dyDescent="0.25">
      <c r="A246" s="121"/>
      <c r="F246" s="18"/>
      <c r="G246" s="18"/>
      <c r="H246" s="18"/>
      <c r="I246" s="18"/>
      <c r="J246" s="18"/>
      <c r="K246" s="18"/>
      <c r="L246" s="18"/>
    </row>
    <row r="247" spans="1:12" s="122" customFormat="1" x14ac:dyDescent="0.25">
      <c r="A247" s="121"/>
      <c r="F247" s="18"/>
      <c r="G247" s="18"/>
      <c r="H247" s="18"/>
      <c r="I247" s="18"/>
      <c r="J247" s="18"/>
      <c r="K247" s="18"/>
      <c r="L247" s="18"/>
    </row>
    <row r="248" spans="1:12" s="122" customFormat="1" x14ac:dyDescent="0.25">
      <c r="A248" s="121"/>
      <c r="F248" s="18"/>
      <c r="G248" s="18"/>
      <c r="H248" s="18"/>
      <c r="I248" s="18"/>
      <c r="J248" s="18"/>
      <c r="K248" s="18"/>
      <c r="L248" s="18"/>
    </row>
    <row r="249" spans="1:12" s="122" customFormat="1" x14ac:dyDescent="0.25">
      <c r="A249" s="121"/>
      <c r="F249" s="18"/>
      <c r="G249" s="18"/>
      <c r="H249" s="18"/>
      <c r="I249" s="18"/>
      <c r="J249" s="18"/>
      <c r="K249" s="18"/>
      <c r="L249" s="18"/>
    </row>
    <row r="250" spans="1:12" s="122" customFormat="1" x14ac:dyDescent="0.25">
      <c r="A250" s="121"/>
      <c r="F250" s="18"/>
      <c r="G250" s="18"/>
      <c r="H250" s="18"/>
      <c r="I250" s="18"/>
      <c r="J250" s="18"/>
      <c r="K250" s="18"/>
      <c r="L250" s="18"/>
    </row>
    <row r="251" spans="1:12" s="122" customFormat="1" x14ac:dyDescent="0.25">
      <c r="A251" s="121"/>
      <c r="F251" s="18"/>
      <c r="G251" s="18"/>
      <c r="H251" s="18"/>
      <c r="I251" s="18"/>
      <c r="J251" s="18"/>
      <c r="K251" s="18"/>
      <c r="L251" s="18"/>
    </row>
    <row r="252" spans="1:12" s="122" customFormat="1" x14ac:dyDescent="0.25">
      <c r="A252" s="121"/>
      <c r="F252" s="18"/>
      <c r="G252" s="18"/>
      <c r="H252" s="18"/>
      <c r="I252" s="18"/>
      <c r="J252" s="18"/>
      <c r="K252" s="18"/>
      <c r="L252" s="18"/>
    </row>
    <row r="253" spans="1:12" s="122" customFormat="1" x14ac:dyDescent="0.25">
      <c r="A253" s="121"/>
      <c r="F253" s="18"/>
      <c r="G253" s="18"/>
      <c r="H253" s="18"/>
      <c r="I253" s="18"/>
      <c r="J253" s="18"/>
      <c r="K253" s="18"/>
      <c r="L253" s="18"/>
    </row>
    <row r="254" spans="1:12" s="122" customFormat="1" x14ac:dyDescent="0.25">
      <c r="A254" s="121"/>
      <c r="F254" s="18"/>
      <c r="G254" s="18"/>
      <c r="H254" s="18"/>
      <c r="I254" s="18"/>
      <c r="J254" s="18"/>
      <c r="K254" s="18"/>
      <c r="L254" s="18"/>
    </row>
    <row r="255" spans="1:12" s="122" customFormat="1" x14ac:dyDescent="0.25">
      <c r="A255" s="121"/>
      <c r="F255" s="18"/>
      <c r="G255" s="18"/>
      <c r="H255" s="18"/>
      <c r="I255" s="18"/>
      <c r="J255" s="18"/>
      <c r="K255" s="18"/>
      <c r="L255" s="18"/>
    </row>
    <row r="256" spans="1:12" s="122" customFormat="1" x14ac:dyDescent="0.25">
      <c r="A256" s="121"/>
      <c r="F256" s="18"/>
      <c r="G256" s="18"/>
      <c r="H256" s="18"/>
      <c r="I256" s="18"/>
      <c r="J256" s="18"/>
      <c r="K256" s="18"/>
      <c r="L256" s="18"/>
    </row>
    <row r="257" spans="1:12" s="122" customFormat="1" x14ac:dyDescent="0.25">
      <c r="A257" s="121"/>
      <c r="F257" s="18"/>
      <c r="G257" s="18"/>
      <c r="H257" s="18"/>
      <c r="I257" s="18"/>
      <c r="J257" s="18"/>
      <c r="K257" s="18"/>
      <c r="L257" s="18"/>
    </row>
    <row r="258" spans="1:12" s="122" customFormat="1" x14ac:dyDescent="0.25">
      <c r="A258" s="121"/>
      <c r="F258" s="18"/>
      <c r="G258" s="18"/>
      <c r="H258" s="18"/>
      <c r="I258" s="18"/>
      <c r="J258" s="18"/>
      <c r="K258" s="18"/>
      <c r="L258" s="18"/>
    </row>
    <row r="259" spans="1:12" s="122" customFormat="1" x14ac:dyDescent="0.25">
      <c r="A259" s="121"/>
      <c r="F259" s="18"/>
      <c r="G259" s="18"/>
      <c r="H259" s="18"/>
      <c r="I259" s="18"/>
      <c r="J259" s="18"/>
      <c r="K259" s="18"/>
      <c r="L259" s="18"/>
    </row>
    <row r="260" spans="1:12" s="122" customFormat="1" x14ac:dyDescent="0.25">
      <c r="A260" s="121"/>
      <c r="F260" s="18"/>
      <c r="G260" s="18"/>
      <c r="H260" s="18"/>
      <c r="I260" s="18"/>
      <c r="J260" s="18"/>
      <c r="K260" s="18"/>
      <c r="L260" s="18"/>
    </row>
    <row r="261" spans="1:12" s="122" customFormat="1" x14ac:dyDescent="0.25">
      <c r="A261" s="121"/>
      <c r="F261" s="18"/>
      <c r="G261" s="18"/>
      <c r="H261" s="18"/>
      <c r="I261" s="18"/>
      <c r="J261" s="18"/>
      <c r="K261" s="18"/>
      <c r="L261" s="18"/>
    </row>
    <row r="262" spans="1:12" s="122" customFormat="1" x14ac:dyDescent="0.25">
      <c r="A262" s="121"/>
      <c r="F262" s="18"/>
      <c r="G262" s="18"/>
      <c r="H262" s="18"/>
      <c r="I262" s="18"/>
      <c r="J262" s="18"/>
      <c r="K262" s="18"/>
      <c r="L262" s="18"/>
    </row>
    <row r="263" spans="1:12" s="122" customFormat="1" x14ac:dyDescent="0.25">
      <c r="A263" s="121"/>
      <c r="F263" s="18"/>
      <c r="G263" s="18"/>
      <c r="H263" s="18"/>
      <c r="I263" s="18"/>
      <c r="J263" s="18"/>
      <c r="K263" s="18"/>
      <c r="L263" s="18"/>
    </row>
    <row r="264" spans="1:12" s="122" customFormat="1" x14ac:dyDescent="0.25">
      <c r="A264" s="121"/>
      <c r="F264" s="18"/>
      <c r="G264" s="18"/>
      <c r="H264" s="18"/>
      <c r="I264" s="18"/>
      <c r="J264" s="18"/>
      <c r="K264" s="18"/>
      <c r="L264" s="18"/>
    </row>
    <row r="265" spans="1:12" s="122" customFormat="1" x14ac:dyDescent="0.25">
      <c r="A265" s="121"/>
      <c r="F265" s="18"/>
      <c r="G265" s="18"/>
      <c r="H265" s="18"/>
      <c r="I265" s="18"/>
      <c r="J265" s="18"/>
      <c r="K265" s="18"/>
      <c r="L265" s="18"/>
    </row>
    <row r="266" spans="1:12" s="122" customFormat="1" x14ac:dyDescent="0.25">
      <c r="A266" s="121"/>
      <c r="F266" s="18"/>
      <c r="G266" s="18"/>
      <c r="H266" s="18"/>
      <c r="I266" s="18"/>
      <c r="J266" s="18"/>
      <c r="K266" s="18"/>
      <c r="L266" s="18"/>
    </row>
    <row r="267" spans="1:12" s="122" customFormat="1" x14ac:dyDescent="0.25">
      <c r="A267" s="121"/>
      <c r="F267" s="18"/>
      <c r="G267" s="18"/>
      <c r="H267" s="18"/>
      <c r="I267" s="18"/>
      <c r="J267" s="18"/>
      <c r="K267" s="18"/>
      <c r="L267" s="18"/>
    </row>
    <row r="268" spans="1:12" s="122" customFormat="1" x14ac:dyDescent="0.25">
      <c r="A268" s="121"/>
      <c r="F268" s="18"/>
      <c r="G268" s="18"/>
      <c r="H268" s="18"/>
      <c r="I268" s="18"/>
      <c r="J268" s="18"/>
      <c r="K268" s="18"/>
      <c r="L268" s="18"/>
    </row>
    <row r="269" spans="1:12" s="122" customFormat="1" x14ac:dyDescent="0.25">
      <c r="A269" s="121"/>
      <c r="F269" s="18"/>
      <c r="G269" s="18"/>
      <c r="H269" s="18"/>
      <c r="I269" s="18"/>
      <c r="J269" s="18"/>
      <c r="K269" s="18"/>
      <c r="L269" s="18"/>
    </row>
    <row r="270" spans="1:12" s="122" customFormat="1" x14ac:dyDescent="0.25">
      <c r="A270" s="121"/>
      <c r="F270" s="18"/>
      <c r="G270" s="18"/>
      <c r="H270" s="18"/>
      <c r="I270" s="18"/>
      <c r="J270" s="18"/>
      <c r="K270" s="18"/>
      <c r="L270" s="18"/>
    </row>
    <row r="271" spans="1:12" s="122" customFormat="1" x14ac:dyDescent="0.25">
      <c r="A271" s="121"/>
      <c r="F271" s="18"/>
      <c r="G271" s="18"/>
      <c r="H271" s="18"/>
      <c r="I271" s="18"/>
      <c r="J271" s="18"/>
      <c r="K271" s="18"/>
      <c r="L271" s="18"/>
    </row>
    <row r="272" spans="1:12" s="122" customFormat="1" x14ac:dyDescent="0.25">
      <c r="A272" s="121"/>
      <c r="F272" s="18"/>
      <c r="G272" s="18"/>
      <c r="H272" s="18"/>
      <c r="I272" s="18"/>
      <c r="J272" s="18"/>
      <c r="K272" s="18"/>
      <c r="L272" s="18"/>
    </row>
    <row r="273" spans="1:12" s="122" customFormat="1" x14ac:dyDescent="0.25">
      <c r="A273" s="121"/>
      <c r="F273" s="18"/>
      <c r="G273" s="18"/>
      <c r="H273" s="18"/>
      <c r="I273" s="18"/>
      <c r="J273" s="18"/>
      <c r="K273" s="18"/>
      <c r="L273" s="18"/>
    </row>
    <row r="274" spans="1:12" s="122" customFormat="1" x14ac:dyDescent="0.25">
      <c r="A274" s="121"/>
      <c r="F274" s="18"/>
      <c r="G274" s="18"/>
      <c r="H274" s="18"/>
      <c r="I274" s="18"/>
      <c r="J274" s="18"/>
      <c r="K274" s="18"/>
      <c r="L274" s="18"/>
    </row>
    <row r="275" spans="1:12" s="122" customFormat="1" x14ac:dyDescent="0.25">
      <c r="A275" s="121"/>
      <c r="F275" s="18"/>
      <c r="G275" s="18"/>
      <c r="H275" s="18"/>
      <c r="I275" s="18"/>
      <c r="J275" s="18"/>
      <c r="K275" s="18"/>
      <c r="L275" s="18"/>
    </row>
    <row r="276" spans="1:12" s="122" customFormat="1" x14ac:dyDescent="0.25">
      <c r="A276" s="121"/>
      <c r="F276" s="18"/>
      <c r="G276" s="18"/>
      <c r="H276" s="18"/>
      <c r="I276" s="18"/>
      <c r="J276" s="18"/>
      <c r="K276" s="18"/>
      <c r="L276" s="18"/>
    </row>
    <row r="277" spans="1:12" s="122" customFormat="1" x14ac:dyDescent="0.25">
      <c r="A277" s="121"/>
      <c r="F277" s="18"/>
      <c r="G277" s="18"/>
      <c r="H277" s="18"/>
      <c r="I277" s="18"/>
      <c r="J277" s="18"/>
      <c r="K277" s="18"/>
      <c r="L277" s="18"/>
    </row>
    <row r="278" spans="1:12" s="122" customFormat="1" x14ac:dyDescent="0.25">
      <c r="A278" s="121"/>
      <c r="F278" s="18"/>
      <c r="G278" s="18"/>
      <c r="H278" s="18"/>
      <c r="I278" s="18"/>
      <c r="J278" s="18"/>
      <c r="K278" s="18"/>
      <c r="L278" s="18"/>
    </row>
    <row r="279" spans="1:12" s="122" customFormat="1" x14ac:dyDescent="0.25">
      <c r="A279" s="121"/>
      <c r="F279" s="18"/>
      <c r="G279" s="18"/>
      <c r="H279" s="18"/>
      <c r="I279" s="18"/>
      <c r="J279" s="18"/>
      <c r="K279" s="18"/>
      <c r="L279" s="18"/>
    </row>
    <row r="280" spans="1:12" s="122" customFormat="1" x14ac:dyDescent="0.25">
      <c r="A280" s="121"/>
      <c r="F280" s="18"/>
      <c r="G280" s="18"/>
      <c r="H280" s="18"/>
      <c r="I280" s="18"/>
      <c r="J280" s="18"/>
      <c r="K280" s="18"/>
      <c r="L280" s="18"/>
    </row>
    <row r="281" spans="1:12" s="122" customFormat="1" x14ac:dyDescent="0.25">
      <c r="A281" s="121"/>
      <c r="F281" s="18"/>
      <c r="G281" s="18"/>
      <c r="H281" s="18"/>
      <c r="I281" s="18"/>
      <c r="J281" s="18"/>
      <c r="K281" s="18"/>
      <c r="L281" s="18"/>
    </row>
    <row r="282" spans="1:12" s="122" customFormat="1" x14ac:dyDescent="0.25">
      <c r="A282" s="121"/>
      <c r="F282" s="18"/>
      <c r="G282" s="18"/>
      <c r="H282" s="18"/>
      <c r="I282" s="18"/>
      <c r="J282" s="18"/>
      <c r="K282" s="18"/>
      <c r="L282" s="18"/>
    </row>
    <row r="283" spans="1:12" s="122" customFormat="1" x14ac:dyDescent="0.25">
      <c r="A283" s="121"/>
      <c r="F283" s="18"/>
      <c r="G283" s="18"/>
      <c r="H283" s="18"/>
      <c r="I283" s="18"/>
      <c r="J283" s="18"/>
      <c r="K283" s="18"/>
      <c r="L283" s="18"/>
    </row>
    <row r="284" spans="1:12" s="122" customFormat="1" x14ac:dyDescent="0.25">
      <c r="A284" s="121"/>
      <c r="F284" s="18"/>
      <c r="G284" s="18"/>
      <c r="H284" s="18"/>
      <c r="I284" s="18"/>
      <c r="J284" s="18"/>
      <c r="K284" s="18"/>
      <c r="L284" s="18"/>
    </row>
    <row r="285" spans="1:12" s="122" customFormat="1" x14ac:dyDescent="0.25">
      <c r="A285" s="121"/>
      <c r="F285" s="18"/>
      <c r="G285" s="18"/>
      <c r="H285" s="18"/>
      <c r="I285" s="18"/>
      <c r="J285" s="18"/>
      <c r="K285" s="18"/>
      <c r="L285" s="18"/>
    </row>
    <row r="286" spans="1:12" s="122" customFormat="1" x14ac:dyDescent="0.25">
      <c r="A286" s="121"/>
      <c r="F286" s="18"/>
      <c r="G286" s="18"/>
      <c r="H286" s="18"/>
      <c r="I286" s="18"/>
      <c r="J286" s="18"/>
      <c r="K286" s="18"/>
      <c r="L286" s="18"/>
    </row>
    <row r="287" spans="1:12" s="122" customFormat="1" x14ac:dyDescent="0.25">
      <c r="A287" s="121"/>
      <c r="F287" s="18"/>
      <c r="G287" s="18"/>
      <c r="H287" s="18"/>
      <c r="I287" s="18"/>
      <c r="J287" s="18"/>
      <c r="K287" s="18"/>
      <c r="L287" s="18"/>
    </row>
  </sheetData>
  <mergeCells count="14">
    <mergeCell ref="A106:F106"/>
    <mergeCell ref="B116:F116"/>
    <mergeCell ref="B33:F33"/>
    <mergeCell ref="B83:F83"/>
    <mergeCell ref="A85:F85"/>
    <mergeCell ref="B90:F90"/>
    <mergeCell ref="B95:F95"/>
    <mergeCell ref="B104:F104"/>
    <mergeCell ref="A1:H2"/>
    <mergeCell ref="I1:J2"/>
    <mergeCell ref="A4:F5"/>
    <mergeCell ref="G4:G5"/>
    <mergeCell ref="H4:H5"/>
    <mergeCell ref="I4:J4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47" fitToHeight="2" orientation="portrait" r:id="rId1"/>
  <headerFooter alignWithMargins="0">
    <oddHeader>&amp;RAllegato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Conto Economico</vt:lpstr>
      <vt:lpstr>'Conto Economico'!Area_stampa</vt:lpstr>
      <vt:lpstr>'Conto Economico'!Titoli_stampa</vt:lpstr>
    </vt:vector>
  </TitlesOfParts>
  <Company>ausl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Ausl Modena</dc:creator>
  <cp:lastModifiedBy>Ausl Modena</cp:lastModifiedBy>
  <dcterms:created xsi:type="dcterms:W3CDTF">2018-08-22T06:26:04Z</dcterms:created>
  <dcterms:modified xsi:type="dcterms:W3CDTF">2018-08-22T06:26:41Z</dcterms:modified>
</cp:coreProperties>
</file>