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gotog\Desktop\Documenti Lavoro\Programmazione e controllo\BILANCIO NEW\Preventivo 2021\RELAZIONE INVIATA IN RER\"/>
    </mc:Choice>
  </mc:AlternateContent>
  <bookViews>
    <workbookView xWindow="0" yWindow="0" windowWidth="17250" windowHeight="5640"/>
  </bookViews>
  <sheets>
    <sheet name="FI inviato" sheetId="1" r:id="rId1"/>
  </sheets>
  <definedNames>
    <definedName name="_xlnm.Print_Area" localSheetId="0">'FI inviato'!$A$1:$D$113</definedName>
    <definedName name="_xlnm.Print_Titles" localSheetId="0">'FI inviato'!$1:$2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108" i="1" s="1"/>
  <c r="D103" i="1"/>
  <c r="D88" i="1"/>
  <c r="D85" i="1"/>
  <c r="D77" i="1"/>
  <c r="D69" i="1"/>
  <c r="D63" i="1"/>
  <c r="D93" i="1" s="1"/>
  <c r="D53" i="1"/>
  <c r="D50" i="1"/>
  <c r="D35" i="1"/>
  <c r="D27" i="1"/>
  <c r="D24" i="1"/>
  <c r="D21" i="1"/>
  <c r="D17" i="1"/>
  <c r="D12" i="1"/>
  <c r="D9" i="1"/>
  <c r="D25" i="1" s="1"/>
  <c r="D55" i="1" s="1"/>
  <c r="D110" i="1" l="1"/>
  <c r="D113" i="1" s="1"/>
</calcChain>
</file>

<file path=xl/sharedStrings.xml><?xml version="1.0" encoding="utf-8"?>
<sst xmlns="http://schemas.openxmlformats.org/spreadsheetml/2006/main" count="290" uniqueCount="198">
  <si>
    <t>SCHEMA DI RENDICONTO FINANZIARIO</t>
  </si>
  <si>
    <t>Valori in euro</t>
  </si>
  <si>
    <t>RFA000</t>
  </si>
  <si>
    <t>OPERAZIONI DI GESTIONE REDDITUALE</t>
  </si>
  <si>
    <t xml:space="preserve">  </t>
  </si>
  <si>
    <t>RFA001</t>
  </si>
  <si>
    <t>(+)</t>
  </si>
  <si>
    <t>risultato di esercizio</t>
  </si>
  <si>
    <t>- Voci che non hanno effetto sulla liquidità: costi e ricavi non monetari</t>
  </si>
  <si>
    <t>RFA003</t>
  </si>
  <si>
    <t>ammortamenti fabbricati</t>
  </si>
  <si>
    <t>RFA004</t>
  </si>
  <si>
    <t>ammortamenti altre immobilizzazioni materiali</t>
  </si>
  <si>
    <t>RFA005</t>
  </si>
  <si>
    <t>ammortamenti immobilizzazioni immateriali</t>
  </si>
  <si>
    <t>Ammortamenti</t>
  </si>
  <si>
    <t>RFA007</t>
  </si>
  <si>
    <t>(-)</t>
  </si>
  <si>
    <t>Utilizzo finanziamenti per investimenti</t>
  </si>
  <si>
    <t>RFA008</t>
  </si>
  <si>
    <t>Utilizzo fondi riserva: investimenti, incentivi al personale, successioni e donaz., plusvalenze da reinvestire</t>
  </si>
  <si>
    <t>utilizzo contributi in c/capitale e fondi riserva</t>
  </si>
  <si>
    <t>RFA010</t>
  </si>
  <si>
    <t>accantonamenti SUMAI</t>
  </si>
  <si>
    <t>RFA011</t>
  </si>
  <si>
    <t>pagamenti SUMAI</t>
  </si>
  <si>
    <t>RFA012</t>
  </si>
  <si>
    <t>accantonamenti TFR</t>
  </si>
  <si>
    <t>RFA013</t>
  </si>
  <si>
    <t>pagamenti TFR</t>
  </si>
  <si>
    <t>- Premio operosità medici SUMAI + TFR</t>
  </si>
  <si>
    <t>RFA015</t>
  </si>
  <si>
    <t>(+/-)</t>
  </si>
  <si>
    <t>Rivalutazioni/svalutazioni di attività finanziarie</t>
  </si>
  <si>
    <t>RFA016</t>
  </si>
  <si>
    <t>accantonamenti a fondi svalutazioni</t>
  </si>
  <si>
    <t>RFA017</t>
  </si>
  <si>
    <t>utilizzo fondi svalutazioni*</t>
  </si>
  <si>
    <t>- Fondi svalutazione di attività</t>
  </si>
  <si>
    <t>RFA019</t>
  </si>
  <si>
    <t>accantonamenti a fondi per rischi e oneri</t>
  </si>
  <si>
    <t>RFA020</t>
  </si>
  <si>
    <t>utilizzo fondi per rischi e oneri</t>
  </si>
  <si>
    <t>- Fondo per rischi ed oneri futuri</t>
  </si>
  <si>
    <t>TOTALE Flusso di CCN della gestione corrente</t>
  </si>
  <si>
    <t>(+)/(-)</t>
  </si>
  <si>
    <t>aumento/diminuzione debiti verso Stato</t>
  </si>
  <si>
    <t>RFA023</t>
  </si>
  <si>
    <t>aumento/diminuzione debiti verso regione e provincia autonoma, esclusa la variazione relativa a debiti per acquisto di beni strumentali</t>
  </si>
  <si>
    <t>RFA024</t>
  </si>
  <si>
    <t>aumento/diminuzione debiti verso comune</t>
  </si>
  <si>
    <t>RFA025</t>
  </si>
  <si>
    <t>aumento/diminuzione debiti verso aziende sanitarie pubbliche</t>
  </si>
  <si>
    <t>RFA026</t>
  </si>
  <si>
    <t>aumento/diminuzione debiti verso arpa</t>
  </si>
  <si>
    <t>RFA027</t>
  </si>
  <si>
    <t>aumento/diminuzione debiti verso fornitori</t>
  </si>
  <si>
    <t>RFA028</t>
  </si>
  <si>
    <t>aumento/diminuzione debiti tributari</t>
  </si>
  <si>
    <t>RFA029</t>
  </si>
  <si>
    <t>aumento/diminuzione debiti verso istituti di previdenza</t>
  </si>
  <si>
    <t>RFA030</t>
  </si>
  <si>
    <t>aumento/diminuzione altri debiti</t>
  </si>
  <si>
    <t>aumento/diminuzione debiti (escl forn di immob e C/C bancari e istituto tesoriere)</t>
  </si>
  <si>
    <t>RFA032</t>
  </si>
  <si>
    <t>aumento/diminuzione ratei e risconti passivi</t>
  </si>
  <si>
    <t>RFA033</t>
  </si>
  <si>
    <t>diminuzione/aumento crediti parte corrente v/stato quote indistinte</t>
  </si>
  <si>
    <t>RFA034</t>
  </si>
  <si>
    <t>diminuzione/aumento crediti parte corrente v/stato quote vincolate</t>
  </si>
  <si>
    <t>RFA035</t>
  </si>
  <si>
    <t>diminuzione/aumento crediti parte corrente v/Regione per gettito addizionali Irpef e Irap</t>
  </si>
  <si>
    <t>RFA036</t>
  </si>
  <si>
    <t>diminuzione/aumento crediti parte corrente v/Regione per partecipazioni regioni a statuto speciale</t>
  </si>
  <si>
    <t>RFA037</t>
  </si>
  <si>
    <t>diminuzione/aumento crediti parte corrente v/Regione - vincolate per partecipazioni regioni a statuto speciale</t>
  </si>
  <si>
    <t>RFA038</t>
  </si>
  <si>
    <t>diminuzione/aumento crediti parte corrente v/Regione -gettito fiscalità regionale</t>
  </si>
  <si>
    <t>RFA039</t>
  </si>
  <si>
    <t>diminuzione/aumento crediti parte corrente v/Regione - altri contributi extrafondo</t>
  </si>
  <si>
    <t>RFA040</t>
  </si>
  <si>
    <t xml:space="preserve">diminuzione/aumento crediti parte corrente v/Regione </t>
  </si>
  <si>
    <t>RFA041</t>
  </si>
  <si>
    <t>diminuzione/aumento crediti parte corrente v/Comune</t>
  </si>
  <si>
    <t>RFA042</t>
  </si>
  <si>
    <t>diminuzione/aumento crediti parte corrente v/Asl-Ao</t>
  </si>
  <si>
    <t>RFA043</t>
  </si>
  <si>
    <t>diminuzione/aumento crediti parte corrente v/ARPA</t>
  </si>
  <si>
    <t>RFA044</t>
  </si>
  <si>
    <t>diminuzione/aumento crediti parte corrente v/Erario</t>
  </si>
  <si>
    <t>RFA045</t>
  </si>
  <si>
    <t>diminuzione/aumento crediti parte corrente v/Altri</t>
  </si>
  <si>
    <t>diminuzione/aumento di crediti</t>
  </si>
  <si>
    <t>RFA047</t>
  </si>
  <si>
    <t>diminuzione/aumento del magazzino</t>
  </si>
  <si>
    <t>RFA048</t>
  </si>
  <si>
    <t>diminuzione/aumento di acconti a fornitori per magazzino</t>
  </si>
  <si>
    <t>diminuzione/aumento rimanenze</t>
  </si>
  <si>
    <t>RFA050</t>
  </si>
  <si>
    <t>diminuzione/aumento ratei e risconti attivi</t>
  </si>
  <si>
    <t>A - Totale operazioni di gestione reddituale</t>
  </si>
  <si>
    <t>ATTIVITÀ DI INVESTIMENTO</t>
  </si>
  <si>
    <t>RFB001</t>
  </si>
  <si>
    <t>Acquisto costi di impianto e di ampliamento</t>
  </si>
  <si>
    <t>RFB002</t>
  </si>
  <si>
    <t>Acquisto costi di ricerca e sviluppo</t>
  </si>
  <si>
    <t>RFB003</t>
  </si>
  <si>
    <t>Acquisto Diritti di brevetto e diritti di utilizzazione delle opere d'ingegno</t>
  </si>
  <si>
    <t>RFB004</t>
  </si>
  <si>
    <t xml:space="preserve">Acquisto immobilizzazioni immateriali in corso </t>
  </si>
  <si>
    <t>RFB005</t>
  </si>
  <si>
    <t>Acquisto altre immobilizzazioni immateriali</t>
  </si>
  <si>
    <t>Acquisto Immobilizzazioni Immateriali</t>
  </si>
  <si>
    <t>RFB007</t>
  </si>
  <si>
    <t>Valore netto contabile costi di impianto e di ampliamento dismessi</t>
  </si>
  <si>
    <t>RFB008</t>
  </si>
  <si>
    <t>Valore netto contabile costi di ricerca e sviluppo dismessi</t>
  </si>
  <si>
    <t>RFB009</t>
  </si>
  <si>
    <t>Valore netto contabile Diritti di brevetto e diritti di utilizzazione delle opere d'ingegno dismessi</t>
  </si>
  <si>
    <t>RFB010</t>
  </si>
  <si>
    <t>Valore netto contabile immobilizzazioni immateriali in corso dismesse</t>
  </si>
  <si>
    <t>RFB011</t>
  </si>
  <si>
    <t>Valore netto contabile altre immobilizzazioni immateriali dismesse</t>
  </si>
  <si>
    <t>Valore netto contabile Immobilizzazioni Immateriali dismesse</t>
  </si>
  <si>
    <t>RFB013</t>
  </si>
  <si>
    <t xml:space="preserve">Acquisto terreni </t>
  </si>
  <si>
    <t>RFB014</t>
  </si>
  <si>
    <t xml:space="preserve">Acquisto fabbricati </t>
  </si>
  <si>
    <t>RFB015</t>
  </si>
  <si>
    <t xml:space="preserve">Acquisto impianti e macchinari </t>
  </si>
  <si>
    <t>RFB016</t>
  </si>
  <si>
    <t xml:space="preserve">Acquisto attrezzature sanitarie e scientifiche </t>
  </si>
  <si>
    <t>RFB017</t>
  </si>
  <si>
    <t xml:space="preserve">Acquisto mobili e arredi </t>
  </si>
  <si>
    <t>RFB018</t>
  </si>
  <si>
    <t xml:space="preserve">Acquisto automezzi </t>
  </si>
  <si>
    <t>RFB019</t>
  </si>
  <si>
    <t xml:space="preserve">Acquisto altri beni materiali </t>
  </si>
  <si>
    <t>Acquisto Immobilizzazioni Materiali</t>
  </si>
  <si>
    <t>RFB021</t>
  </si>
  <si>
    <t>Valore netto  contabile terreni dismessi</t>
  </si>
  <si>
    <t>RFB022</t>
  </si>
  <si>
    <t>Valore netto  contabile fabbricati dismessi</t>
  </si>
  <si>
    <t>RFB023</t>
  </si>
  <si>
    <t>Valore netto  contabile impianti e macchinari dismessi</t>
  </si>
  <si>
    <t>RFB024</t>
  </si>
  <si>
    <t>Valore netto  contabile attrezzature sanitarie e scientifiche dismesse</t>
  </si>
  <si>
    <t>RFB025</t>
  </si>
  <si>
    <t>Valore netto  contabile mobili e arredi dismessi</t>
  </si>
  <si>
    <t>RFB026</t>
  </si>
  <si>
    <t>Valore netto  contabile automezzi dismessi</t>
  </si>
  <si>
    <t>RFB027</t>
  </si>
  <si>
    <t>Valore netto  contabile altri beni materiali dismessi</t>
  </si>
  <si>
    <t>Valore netto contabile Immobilizzazioni Materiali dismesse</t>
  </si>
  <si>
    <t>RFB029</t>
  </si>
  <si>
    <t>Acquisto crediti finanziari</t>
  </si>
  <si>
    <t>RFB030</t>
  </si>
  <si>
    <t>Acquisto titoli</t>
  </si>
  <si>
    <t>Acquisto Immobilizzazioni Finanziarie</t>
  </si>
  <si>
    <t>RFB032</t>
  </si>
  <si>
    <t>Valore netto  contabile crediti finanziari dismessi</t>
  </si>
  <si>
    <t>RFB033</t>
  </si>
  <si>
    <t>Valore netto  contabile titoli dismessi</t>
  </si>
  <si>
    <t>Valore netto  contabile Immobilizzazioni Finanziarie dismesse</t>
  </si>
  <si>
    <t>RFB035</t>
  </si>
  <si>
    <t>Aumento/Diminuzione debiti v/fornitori di immobilizzazioni</t>
  </si>
  <si>
    <t>B - Totale attività di investimento</t>
  </si>
  <si>
    <t>ATTIVITÀ DI FINANZIAMENTO</t>
  </si>
  <si>
    <t>RFC001</t>
  </si>
  <si>
    <t>diminuzione/aumento crediti vs Stato (finanziamenti per investimenti)</t>
  </si>
  <si>
    <t>RFC002</t>
  </si>
  <si>
    <t>diminuzione/aumento crediti vs Regione  (finanziamenti per investimenti)</t>
  </si>
  <si>
    <t>RFC003</t>
  </si>
  <si>
    <t>diminuzione/aumento crediti vs Regione  (aumento fondo di dotazione)</t>
  </si>
  <si>
    <t>RFC004</t>
  </si>
  <si>
    <t>diminuzione/aumento crediti vs Regione  (ripiano perdite)</t>
  </si>
  <si>
    <t>RFC005</t>
  </si>
  <si>
    <t>diminuzione/aumento crediti vs Regione  (copertura debiti al 31.12.2005)</t>
  </si>
  <si>
    <t>RFC006</t>
  </si>
  <si>
    <t>aumento fondo di dotazione</t>
  </si>
  <si>
    <t>RFC007</t>
  </si>
  <si>
    <t>aumento contributi in c/capitale da regione e da altri</t>
  </si>
  <si>
    <t>RFC008</t>
  </si>
  <si>
    <t>altri aumenti/diminuzioni al patrimonio netto*</t>
  </si>
  <si>
    <t>aumenti/diminuzioni nette contabili al patrimonio netto</t>
  </si>
  <si>
    <t>RFC010</t>
  </si>
  <si>
    <t>aumento/diminuzione debiti C/C bancari e istituto tesoriere*</t>
  </si>
  <si>
    <t>RFC011</t>
  </si>
  <si>
    <t>assunzione nuovi mutui*</t>
  </si>
  <si>
    <t>RFC012</t>
  </si>
  <si>
    <t>mutui quota capitale rimborsata</t>
  </si>
  <si>
    <t>C - Totale attività di finanziamento</t>
  </si>
  <si>
    <t>FLUSSO DI CASSA COMPLESSIVO (A+B+C)</t>
  </si>
  <si>
    <t>RFDELT</t>
  </si>
  <si>
    <t>Delta liquidità tra inizio e fine esercizio (al netto dei conti bancari passivi)</t>
  </si>
  <si>
    <t>Squadratura tra il valore delle disponibilità liquide nello SP e il valore del flusso di cassa complessivo</t>
  </si>
  <si>
    <t>Preventivo 2021</t>
  </si>
  <si>
    <t>Consuntivo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</si>
</sst>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8"/>
      <name val="Univers 45 Light"/>
    </font>
    <font>
      <i/>
      <sz val="8"/>
      <name val="Univers 45 Light"/>
    </font>
    <font>
      <sz val="10"/>
      <name val="Univers 45 Light"/>
    </font>
    <font>
      <b/>
      <sz val="8"/>
      <name val="Univers 45 Light"/>
    </font>
    <font>
      <b/>
      <sz val="8"/>
      <name val="Arial"/>
      <family val="2"/>
    </font>
    <font>
      <sz val="10"/>
      <name val="Book Antiqua"/>
      <family val="1"/>
    </font>
    <font>
      <b/>
      <i/>
      <sz val="8"/>
      <color indexed="9"/>
      <name val="Univers 45 Light"/>
    </font>
    <font>
      <b/>
      <sz val="8"/>
      <color indexed="9"/>
      <name val="Univers 45 Light"/>
    </font>
    <font>
      <sz val="8"/>
      <name val="Calibri"/>
      <family val="2"/>
    </font>
    <font>
      <sz val="8"/>
      <color indexed="9"/>
      <name val="Univers 45 Light"/>
    </font>
    <font>
      <b/>
      <i/>
      <sz val="8"/>
      <name val="Univers 45 Light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13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4" fillId="2" borderId="3" xfId="1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wrapText="1"/>
    </xf>
    <xf numFmtId="0" fontId="7" fillId="0" borderId="0" xfId="1" applyFont="1" applyAlignment="1">
      <alignment vertical="center"/>
    </xf>
    <xf numFmtId="0" fontId="8" fillId="3" borderId="4" xfId="1" applyNumberFormat="1" applyFont="1" applyFill="1" applyBorder="1" applyAlignment="1">
      <alignment horizontal="right" vertical="center" wrapText="1"/>
    </xf>
    <xf numFmtId="0" fontId="9" fillId="3" borderId="4" xfId="1" applyNumberFormat="1" applyFont="1" applyFill="1" applyBorder="1" applyAlignment="1">
      <alignment horizontal="right" vertical="center" wrapText="1"/>
    </xf>
    <xf numFmtId="0" fontId="8" fillId="0" borderId="4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0" fontId="11" fillId="4" borderId="4" xfId="1" applyFont="1" applyFill="1" applyBorder="1" applyAlignment="1">
      <alignment vertical="center"/>
    </xf>
    <xf numFmtId="0" fontId="11" fillId="4" borderId="4" xfId="1" applyFont="1" applyFill="1" applyBorder="1" applyAlignment="1">
      <alignment horizontal="center" vertical="center"/>
    </xf>
    <xf numFmtId="3" fontId="9" fillId="4" borderId="4" xfId="1" applyNumberFormat="1" applyFont="1" applyFill="1" applyBorder="1" applyAlignment="1">
      <alignment horizontal="right" vertical="center"/>
    </xf>
    <xf numFmtId="0" fontId="11" fillId="0" borderId="4" xfId="1" quotePrefix="1" applyFont="1" applyFill="1" applyBorder="1" applyAlignment="1">
      <alignment vertical="center" wrapText="1"/>
    </xf>
    <xf numFmtId="0" fontId="11" fillId="0" borderId="4" xfId="1" applyFont="1" applyFill="1" applyBorder="1" applyAlignment="1">
      <alignment vertical="center" wrapText="1"/>
    </xf>
    <xf numFmtId="3" fontId="11" fillId="0" borderId="4" xfId="1" applyNumberFormat="1" applyFont="1" applyBorder="1" applyAlignment="1">
      <alignment horizontal="right" vertical="center"/>
    </xf>
    <xf numFmtId="0" fontId="12" fillId="0" borderId="4" xfId="1" applyFont="1" applyFill="1" applyBorder="1" applyAlignment="1">
      <alignment horizontal="left" vertical="center" wrapText="1"/>
    </xf>
    <xf numFmtId="3" fontId="11" fillId="5" borderId="5" xfId="1" applyNumberFormat="1" applyFont="1" applyFill="1" applyBorder="1" applyAlignment="1">
      <alignment horizontal="right" vertical="center"/>
    </xf>
    <xf numFmtId="0" fontId="8" fillId="0" borderId="4" xfId="1" quotePrefix="1" applyFont="1" applyFill="1" applyBorder="1" applyAlignment="1">
      <alignment vertical="center" wrapText="1"/>
    </xf>
    <xf numFmtId="0" fontId="8" fillId="0" borderId="4" xfId="1" applyFont="1" applyFill="1" applyBorder="1" applyAlignment="1">
      <alignment horizontal="left" vertical="center" wrapText="1"/>
    </xf>
    <xf numFmtId="3" fontId="8" fillId="0" borderId="4" xfId="1" applyNumberFormat="1" applyFont="1" applyBorder="1" applyAlignment="1">
      <alignment horizontal="right" vertical="center"/>
    </xf>
    <xf numFmtId="37" fontId="11" fillId="4" borderId="4" xfId="3" applyNumberFormat="1" applyFont="1" applyFill="1" applyBorder="1" applyAlignment="1">
      <alignment horizontal="center" vertical="center"/>
    </xf>
    <xf numFmtId="3" fontId="11" fillId="4" borderId="4" xfId="1" quotePrefix="1" applyNumberFormat="1" applyFont="1" applyFill="1" applyBorder="1" applyAlignment="1">
      <alignment horizontal="right" vertical="center"/>
    </xf>
    <xf numFmtId="0" fontId="6" fillId="0" borderId="0" xfId="2" applyFont="1" applyFill="1" applyAlignment="1"/>
    <xf numFmtId="4" fontId="6" fillId="0" borderId="0" xfId="2" applyNumberFormat="1" applyFont="1" applyFill="1" applyAlignment="1"/>
    <xf numFmtId="0" fontId="8" fillId="0" borderId="4" xfId="1" applyFont="1" applyFill="1" applyBorder="1" applyAlignment="1">
      <alignment vertical="center" wrapText="1"/>
    </xf>
    <xf numFmtId="3" fontId="8" fillId="6" borderId="4" xfId="1" applyNumberFormat="1" applyFont="1" applyFill="1" applyBorder="1" applyAlignment="1">
      <alignment horizontal="right" vertical="center"/>
    </xf>
    <xf numFmtId="0" fontId="9" fillId="0" borderId="4" xfId="1" quotePrefix="1" applyFont="1" applyFill="1" applyBorder="1" applyAlignment="1">
      <alignment vertical="center" wrapText="1"/>
    </xf>
    <xf numFmtId="0" fontId="9" fillId="0" borderId="4" xfId="1" applyFont="1" applyFill="1" applyBorder="1" applyAlignment="1">
      <alignment vertical="center" wrapText="1"/>
    </xf>
    <xf numFmtId="0" fontId="14" fillId="2" borderId="4" xfId="1" applyFont="1" applyFill="1" applyBorder="1" applyAlignment="1">
      <alignment vertical="center"/>
    </xf>
    <xf numFmtId="3" fontId="15" fillId="2" borderId="4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 wrapText="1"/>
    </xf>
    <xf numFmtId="0" fontId="16" fillId="0" borderId="4" xfId="1" applyFont="1" applyBorder="1" applyAlignment="1">
      <alignment vertical="center"/>
    </xf>
    <xf numFmtId="3" fontId="11" fillId="0" borderId="4" xfId="1" applyNumberFormat="1" applyFont="1" applyFill="1" applyBorder="1" applyAlignment="1">
      <alignment horizontal="right" vertical="center"/>
    </xf>
    <xf numFmtId="3" fontId="8" fillId="7" borderId="4" xfId="1" applyNumberFormat="1" applyFont="1" applyFill="1" applyBorder="1" applyAlignment="1">
      <alignment horizontal="right" vertical="center"/>
    </xf>
    <xf numFmtId="0" fontId="10" fillId="8" borderId="4" xfId="1" applyFont="1" applyFill="1" applyBorder="1" applyAlignment="1">
      <alignment horizontal="left" vertical="center"/>
    </xf>
    <xf numFmtId="0" fontId="8" fillId="8" borderId="4" xfId="1" quotePrefix="1" applyFont="1" applyFill="1" applyBorder="1" applyAlignment="1">
      <alignment vertical="center" wrapText="1"/>
    </xf>
    <xf numFmtId="0" fontId="9" fillId="8" borderId="4" xfId="1" applyFont="1" applyFill="1" applyBorder="1" applyAlignment="1">
      <alignment horizontal="left" vertical="center" wrapText="1"/>
    </xf>
    <xf numFmtId="3" fontId="8" fillId="8" borderId="4" xfId="1" applyNumberFormat="1" applyFont="1" applyFill="1" applyBorder="1" applyAlignment="1">
      <alignment horizontal="right" vertical="center"/>
    </xf>
    <xf numFmtId="0" fontId="11" fillId="0" borderId="4" xfId="1" applyFont="1" applyFill="1" applyBorder="1" applyAlignment="1">
      <alignment horizontal="left" vertical="center" wrapText="1"/>
    </xf>
    <xf numFmtId="0" fontId="16" fillId="0" borderId="4" xfId="1" applyFont="1" applyBorder="1" applyAlignment="1">
      <alignment vertical="center" wrapText="1"/>
    </xf>
    <xf numFmtId="0" fontId="11" fillId="0" borderId="4" xfId="1" quotePrefix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3" fontId="17" fillId="2" borderId="4" xfId="1" applyNumberFormat="1" applyFont="1" applyFill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3" fontId="8" fillId="4" borderId="4" xfId="1" applyNumberFormat="1" applyFont="1" applyFill="1" applyBorder="1" applyAlignment="1">
      <alignment horizontal="right" vertical="center"/>
    </xf>
    <xf numFmtId="0" fontId="11" fillId="0" borderId="4" xfId="1" applyFont="1" applyFill="1" applyBorder="1" applyAlignment="1">
      <alignment horizontal="left" vertical="center"/>
    </xf>
    <xf numFmtId="0" fontId="18" fillId="0" borderId="4" xfId="1" quotePrefix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right" vertical="center"/>
    </xf>
    <xf numFmtId="3" fontId="8" fillId="9" borderId="7" xfId="1" quotePrefix="1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left" wrapText="1"/>
    </xf>
    <xf numFmtId="0" fontId="1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center" wrapText="1"/>
    </xf>
  </cellXfs>
  <cellStyles count="4">
    <cellStyle name="Normale" xfId="0" builtinId="0"/>
    <cellStyle name="Normale_ALLEGATO 4) Rendiconto Finanziario" xfId="1"/>
    <cellStyle name="Normale_modelloDCF2004bottoni" xfId="3"/>
    <cellStyle name="Normale_Rendiconto_finanziario_Dlgs118_20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abSelected="1" workbookViewId="0">
      <selection activeCell="H6" sqref="H6"/>
    </sheetView>
  </sheetViews>
  <sheetFormatPr defaultColWidth="9.140625" defaultRowHeight="15.75"/>
  <cols>
    <col min="1" max="1" width="10" style="1" customWidth="1"/>
    <col min="2" max="2" width="9.140625" style="53"/>
    <col min="3" max="3" width="53.42578125" style="53" customWidth="1"/>
    <col min="4" max="4" width="12.140625" style="54" bestFit="1" customWidth="1"/>
    <col min="5" max="5" width="12.5703125" style="54" bestFit="1" customWidth="1"/>
    <col min="6" max="6" width="9.140625" style="3"/>
    <col min="7" max="7" width="10" style="3" bestFit="1" customWidth="1"/>
    <col min="8" max="16384" width="9.140625" style="3"/>
  </cols>
  <sheetData>
    <row r="1" spans="1:7">
      <c r="B1" s="55" t="s">
        <v>0</v>
      </c>
      <c r="C1" s="56"/>
      <c r="D1" s="2" t="s">
        <v>196</v>
      </c>
      <c r="E1" s="2" t="s">
        <v>197</v>
      </c>
    </row>
    <row r="2" spans="1:7">
      <c r="A2" s="4"/>
      <c r="B2" s="5"/>
      <c r="C2" s="6" t="s">
        <v>1</v>
      </c>
      <c r="D2" s="7"/>
      <c r="E2" s="7"/>
    </row>
    <row r="3" spans="1:7" ht="12.75">
      <c r="A3" s="8" t="s">
        <v>2</v>
      </c>
      <c r="B3" s="9" t="s">
        <v>3</v>
      </c>
      <c r="C3" s="10"/>
      <c r="D3" s="11"/>
      <c r="E3" s="11" t="s">
        <v>4</v>
      </c>
    </row>
    <row r="4" spans="1:7" ht="12.75">
      <c r="A4" s="8" t="s">
        <v>5</v>
      </c>
      <c r="B4" s="12" t="s">
        <v>6</v>
      </c>
      <c r="C4" s="13" t="s">
        <v>7</v>
      </c>
      <c r="D4" s="14">
        <v>-15335966.432383269</v>
      </c>
      <c r="E4" s="14">
        <v>12515</v>
      </c>
    </row>
    <row r="5" spans="1:7" ht="22.5">
      <c r="A5" s="8"/>
      <c r="B5" s="12"/>
      <c r="C5" s="15" t="s">
        <v>8</v>
      </c>
      <c r="D5" s="16"/>
      <c r="E5" s="16"/>
    </row>
    <row r="6" spans="1:7" ht="12.75">
      <c r="A6" s="8" t="s">
        <v>9</v>
      </c>
      <c r="B6" s="17" t="s">
        <v>6</v>
      </c>
      <c r="C6" s="18" t="s">
        <v>10</v>
      </c>
      <c r="D6" s="19">
        <v>8899763</v>
      </c>
      <c r="E6" s="19">
        <v>9361539</v>
      </c>
    </row>
    <row r="7" spans="1:7" ht="12.75">
      <c r="A7" s="8" t="s">
        <v>11</v>
      </c>
      <c r="B7" s="17" t="s">
        <v>6</v>
      </c>
      <c r="C7" s="18" t="s">
        <v>12</v>
      </c>
      <c r="D7" s="19">
        <v>5273550</v>
      </c>
      <c r="E7" s="19">
        <v>5273550</v>
      </c>
    </row>
    <row r="8" spans="1:7" ht="12.75">
      <c r="A8" s="8" t="s">
        <v>13</v>
      </c>
      <c r="B8" s="17" t="s">
        <v>6</v>
      </c>
      <c r="C8" s="18" t="s">
        <v>14</v>
      </c>
      <c r="D8" s="19">
        <v>1670502</v>
      </c>
      <c r="E8" s="19">
        <v>1670502</v>
      </c>
    </row>
    <row r="9" spans="1:7" ht="12.75">
      <c r="A9" s="8"/>
      <c r="B9" s="9" t="s">
        <v>15</v>
      </c>
      <c r="C9" s="20"/>
      <c r="D9" s="21">
        <f>D6+D7+D8</f>
        <v>15843815</v>
      </c>
      <c r="E9" s="21">
        <v>16305591</v>
      </c>
    </row>
    <row r="10" spans="1:7" ht="12.75">
      <c r="A10" s="8" t="s">
        <v>16</v>
      </c>
      <c r="B10" s="17" t="s">
        <v>17</v>
      </c>
      <c r="C10" s="18" t="s">
        <v>18</v>
      </c>
      <c r="D10" s="19">
        <v>-9239743</v>
      </c>
      <c r="E10" s="19">
        <v>-10191888</v>
      </c>
      <c r="F10" s="22"/>
      <c r="G10" s="22"/>
    </row>
    <row r="11" spans="1:7" ht="22.5">
      <c r="A11" s="8" t="s">
        <v>19</v>
      </c>
      <c r="B11" s="17" t="s">
        <v>17</v>
      </c>
      <c r="C11" s="18" t="s">
        <v>20</v>
      </c>
      <c r="D11" s="19">
        <v>-2879045</v>
      </c>
      <c r="E11" s="19">
        <v>-1926901</v>
      </c>
      <c r="F11" s="22"/>
      <c r="G11" s="22"/>
    </row>
    <row r="12" spans="1:7" ht="12.75">
      <c r="A12" s="8"/>
      <c r="B12" s="9" t="s">
        <v>21</v>
      </c>
      <c r="C12" s="20"/>
      <c r="D12" s="21">
        <f>SUM(D10:D11)</f>
        <v>-12118788</v>
      </c>
      <c r="E12" s="21">
        <v>-12118789</v>
      </c>
      <c r="F12" s="22"/>
      <c r="G12" s="23"/>
    </row>
    <row r="13" spans="1:7" ht="12.75">
      <c r="A13" s="8" t="s">
        <v>22</v>
      </c>
      <c r="B13" s="17" t="s">
        <v>6</v>
      </c>
      <c r="C13" s="24" t="s">
        <v>23</v>
      </c>
      <c r="D13" s="19">
        <v>998963</v>
      </c>
      <c r="E13" s="19">
        <v>998962</v>
      </c>
      <c r="F13" s="22"/>
      <c r="G13" s="23"/>
    </row>
    <row r="14" spans="1:7" ht="12.75">
      <c r="A14" s="8" t="s">
        <v>24</v>
      </c>
      <c r="B14" s="17" t="s">
        <v>17</v>
      </c>
      <c r="C14" s="18" t="s">
        <v>25</v>
      </c>
      <c r="D14" s="19">
        <v>-900000</v>
      </c>
      <c r="E14" s="19">
        <v>-1324655</v>
      </c>
    </row>
    <row r="15" spans="1:7" ht="12.75">
      <c r="A15" s="8" t="s">
        <v>26</v>
      </c>
      <c r="B15" s="17" t="s">
        <v>6</v>
      </c>
      <c r="C15" s="24" t="s">
        <v>27</v>
      </c>
      <c r="D15" s="19">
        <v>0</v>
      </c>
      <c r="E15" s="19">
        <v>0</v>
      </c>
    </row>
    <row r="16" spans="1:7" ht="12.75">
      <c r="A16" s="8" t="s">
        <v>28</v>
      </c>
      <c r="B16" s="17" t="s">
        <v>17</v>
      </c>
      <c r="C16" s="18" t="s">
        <v>29</v>
      </c>
      <c r="D16" s="25">
        <v>0</v>
      </c>
      <c r="E16" s="25">
        <v>0</v>
      </c>
    </row>
    <row r="17" spans="1:5" ht="12.75">
      <c r="A17" s="8"/>
      <c r="B17" s="9" t="s">
        <v>30</v>
      </c>
      <c r="C17" s="20"/>
      <c r="D17" s="21">
        <f>SUM(D13:D16)</f>
        <v>98963</v>
      </c>
      <c r="E17" s="21">
        <v>-325693</v>
      </c>
    </row>
    <row r="18" spans="1:5" ht="12.75">
      <c r="A18" s="8" t="s">
        <v>31</v>
      </c>
      <c r="B18" s="17" t="s">
        <v>32</v>
      </c>
      <c r="C18" s="18" t="s">
        <v>33</v>
      </c>
      <c r="D18" s="19">
        <v>0</v>
      </c>
      <c r="E18" s="19">
        <v>0</v>
      </c>
    </row>
    <row r="19" spans="1:5" ht="12.75">
      <c r="A19" s="8" t="s">
        <v>34</v>
      </c>
      <c r="B19" s="17" t="s">
        <v>6</v>
      </c>
      <c r="C19" s="24" t="s">
        <v>35</v>
      </c>
      <c r="D19" s="19">
        <v>0</v>
      </c>
      <c r="E19" s="19">
        <v>1060298</v>
      </c>
    </row>
    <row r="20" spans="1:5" ht="12.75">
      <c r="A20" s="8" t="s">
        <v>36</v>
      </c>
      <c r="B20" s="26" t="s">
        <v>17</v>
      </c>
      <c r="C20" s="27" t="s">
        <v>37</v>
      </c>
      <c r="D20" s="19">
        <v>-500000</v>
      </c>
      <c r="E20" s="19">
        <v>-566148</v>
      </c>
    </row>
    <row r="21" spans="1:5" ht="12.75">
      <c r="A21" s="8"/>
      <c r="B21" s="9" t="s">
        <v>38</v>
      </c>
      <c r="C21" s="20"/>
      <c r="D21" s="21">
        <f>D18+D19+D20</f>
        <v>-500000</v>
      </c>
      <c r="E21" s="21">
        <v>494150</v>
      </c>
    </row>
    <row r="22" spans="1:5" ht="12.75">
      <c r="A22" s="8" t="s">
        <v>39</v>
      </c>
      <c r="B22" s="17" t="s">
        <v>6</v>
      </c>
      <c r="C22" s="24" t="s">
        <v>40</v>
      </c>
      <c r="D22" s="19">
        <v>16374245.99</v>
      </c>
      <c r="E22" s="19">
        <v>17899137.710000001</v>
      </c>
    </row>
    <row r="23" spans="1:5" ht="12.75">
      <c r="A23" s="8" t="s">
        <v>41</v>
      </c>
      <c r="B23" s="17" t="s">
        <v>17</v>
      </c>
      <c r="C23" s="18" t="s">
        <v>42</v>
      </c>
      <c r="D23" s="19">
        <v>-12739677.9505</v>
      </c>
      <c r="E23" s="19">
        <v>-10013598.77</v>
      </c>
    </row>
    <row r="24" spans="1:5" ht="12.75">
      <c r="A24" s="8"/>
      <c r="B24" s="9" t="s">
        <v>43</v>
      </c>
      <c r="C24" s="20"/>
      <c r="D24" s="21">
        <f>D22+D23</f>
        <v>3634568.0395</v>
      </c>
      <c r="E24" s="21">
        <v>7885538.9400000013</v>
      </c>
    </row>
    <row r="25" spans="1:5" ht="12.75">
      <c r="A25" s="8"/>
      <c r="B25" s="28" t="s">
        <v>44</v>
      </c>
      <c r="C25" s="28"/>
      <c r="D25" s="29">
        <f>D4+D9+D17+D12+D21+D24</f>
        <v>-8377408.3928832691</v>
      </c>
      <c r="E25" s="29">
        <v>12253312.940000001</v>
      </c>
    </row>
    <row r="26" spans="1:5" ht="12.75">
      <c r="A26" s="8"/>
      <c r="B26" s="17" t="s">
        <v>45</v>
      </c>
      <c r="C26" s="30" t="s">
        <v>46</v>
      </c>
      <c r="D26" s="31">
        <v>0</v>
      </c>
      <c r="E26" s="31">
        <v>0</v>
      </c>
    </row>
    <row r="27" spans="1:5" ht="22.5">
      <c r="A27" s="8" t="s">
        <v>47</v>
      </c>
      <c r="B27" s="17" t="s">
        <v>45</v>
      </c>
      <c r="C27" s="30" t="s">
        <v>48</v>
      </c>
      <c r="D27" s="19">
        <f>855381.145+945</f>
        <v>856326.14500000002</v>
      </c>
      <c r="E27" s="19">
        <v>672101</v>
      </c>
    </row>
    <row r="28" spans="1:5" ht="12.75">
      <c r="A28" s="8" t="s">
        <v>49</v>
      </c>
      <c r="B28" s="17" t="s">
        <v>45</v>
      </c>
      <c r="C28" s="30" t="s">
        <v>50</v>
      </c>
      <c r="D28" s="19">
        <v>-1500000</v>
      </c>
      <c r="E28" s="19">
        <v>5524374</v>
      </c>
    </row>
    <row r="29" spans="1:5" ht="12.75">
      <c r="A29" s="8" t="s">
        <v>51</v>
      </c>
      <c r="B29" s="17" t="s">
        <v>45</v>
      </c>
      <c r="C29" s="30" t="s">
        <v>52</v>
      </c>
      <c r="D29" s="19">
        <v>9000000</v>
      </c>
      <c r="E29" s="19">
        <v>9306097</v>
      </c>
    </row>
    <row r="30" spans="1:5" ht="12.75">
      <c r="A30" s="8" t="s">
        <v>53</v>
      </c>
      <c r="B30" s="17" t="s">
        <v>45</v>
      </c>
      <c r="C30" s="30" t="s">
        <v>54</v>
      </c>
      <c r="D30" s="19">
        <v>0</v>
      </c>
      <c r="E30" s="19">
        <v>-1023</v>
      </c>
    </row>
    <row r="31" spans="1:5" ht="12.75">
      <c r="A31" s="8" t="s">
        <v>55</v>
      </c>
      <c r="B31" s="17" t="s">
        <v>45</v>
      </c>
      <c r="C31" s="30" t="s">
        <v>56</v>
      </c>
      <c r="D31" s="19">
        <v>10000000</v>
      </c>
      <c r="E31" s="19">
        <v>20127531</v>
      </c>
    </row>
    <row r="32" spans="1:5" ht="12.75">
      <c r="A32" s="8" t="s">
        <v>57</v>
      </c>
      <c r="B32" s="17" t="s">
        <v>45</v>
      </c>
      <c r="C32" s="30" t="s">
        <v>58</v>
      </c>
      <c r="D32" s="19">
        <v>0</v>
      </c>
      <c r="E32" s="19">
        <v>-1440246</v>
      </c>
    </row>
    <row r="33" spans="1:5" ht="12.75">
      <c r="A33" s="8" t="s">
        <v>59</v>
      </c>
      <c r="B33" s="17" t="s">
        <v>45</v>
      </c>
      <c r="C33" s="30" t="s">
        <v>60</v>
      </c>
      <c r="D33" s="19">
        <v>0</v>
      </c>
      <c r="E33" s="19">
        <v>-1125479</v>
      </c>
    </row>
    <row r="34" spans="1:5" ht="12.75">
      <c r="A34" s="8" t="s">
        <v>61</v>
      </c>
      <c r="B34" s="17" t="s">
        <v>45</v>
      </c>
      <c r="C34" s="30" t="s">
        <v>62</v>
      </c>
      <c r="D34" s="19">
        <v>-1977523.5</v>
      </c>
      <c r="E34" s="19">
        <v>978372</v>
      </c>
    </row>
    <row r="35" spans="1:5" ht="22.5">
      <c r="A35" s="8"/>
      <c r="B35" s="12" t="s">
        <v>45</v>
      </c>
      <c r="C35" s="13" t="s">
        <v>63</v>
      </c>
      <c r="D35" s="32">
        <f>SUM(D26:D34)</f>
        <v>16378802.645</v>
      </c>
      <c r="E35" s="32">
        <v>34041727</v>
      </c>
    </row>
    <row r="36" spans="1:5" ht="12.75">
      <c r="A36" s="8" t="s">
        <v>64</v>
      </c>
      <c r="B36" s="12" t="s">
        <v>45</v>
      </c>
      <c r="C36" s="13" t="s">
        <v>65</v>
      </c>
      <c r="D36" s="14">
        <v>978000</v>
      </c>
      <c r="E36" s="14">
        <v>1650670</v>
      </c>
    </row>
    <row r="37" spans="1:5" ht="12.75">
      <c r="A37" s="8" t="s">
        <v>66</v>
      </c>
      <c r="B37" s="17" t="s">
        <v>45</v>
      </c>
      <c r="C37" s="30" t="s">
        <v>67</v>
      </c>
      <c r="D37" s="19">
        <v>20000</v>
      </c>
      <c r="E37" s="19">
        <v>-45083</v>
      </c>
    </row>
    <row r="38" spans="1:5" ht="12.75">
      <c r="A38" s="8" t="s">
        <v>68</v>
      </c>
      <c r="B38" s="17" t="s">
        <v>45</v>
      </c>
      <c r="C38" s="30" t="s">
        <v>69</v>
      </c>
      <c r="D38" s="19">
        <v>0</v>
      </c>
      <c r="E38" s="19">
        <v>0</v>
      </c>
    </row>
    <row r="39" spans="1:5" ht="22.5">
      <c r="A39" s="8" t="s">
        <v>70</v>
      </c>
      <c r="B39" s="17" t="s">
        <v>45</v>
      </c>
      <c r="C39" s="30" t="s">
        <v>71</v>
      </c>
      <c r="D39" s="33"/>
      <c r="E39" s="33"/>
    </row>
    <row r="40" spans="1:5" ht="22.5">
      <c r="A40" s="8" t="s">
        <v>72</v>
      </c>
      <c r="B40" s="17" t="s">
        <v>45</v>
      </c>
      <c r="C40" s="30" t="s">
        <v>73</v>
      </c>
      <c r="D40" s="33"/>
      <c r="E40" s="33" t="s">
        <v>4</v>
      </c>
    </row>
    <row r="41" spans="1:5" ht="22.5">
      <c r="A41" s="8" t="s">
        <v>74</v>
      </c>
      <c r="B41" s="17" t="s">
        <v>45</v>
      </c>
      <c r="C41" s="30" t="s">
        <v>75</v>
      </c>
      <c r="D41" s="33"/>
      <c r="E41" s="33" t="s">
        <v>4</v>
      </c>
    </row>
    <row r="42" spans="1:5" ht="22.5">
      <c r="A42" s="8" t="s">
        <v>76</v>
      </c>
      <c r="B42" s="17" t="s">
        <v>45</v>
      </c>
      <c r="C42" s="30" t="s">
        <v>77</v>
      </c>
      <c r="D42" s="33"/>
      <c r="E42" s="33" t="s">
        <v>4</v>
      </c>
    </row>
    <row r="43" spans="1:5" ht="22.5">
      <c r="A43" s="8" t="s">
        <v>78</v>
      </c>
      <c r="B43" s="17" t="s">
        <v>45</v>
      </c>
      <c r="C43" s="30" t="s">
        <v>79</v>
      </c>
      <c r="D43" s="19">
        <v>0</v>
      </c>
      <c r="E43" s="19">
        <v>0</v>
      </c>
    </row>
    <row r="44" spans="1:5" ht="12.75">
      <c r="A44" s="8" t="s">
        <v>80</v>
      </c>
      <c r="B44" s="17" t="s">
        <v>45</v>
      </c>
      <c r="C44" s="30" t="s">
        <v>81</v>
      </c>
      <c r="D44" s="19">
        <v>15000000</v>
      </c>
      <c r="E44" s="19">
        <v>-2051070</v>
      </c>
    </row>
    <row r="45" spans="1:5" ht="12.75">
      <c r="A45" s="8" t="s">
        <v>82</v>
      </c>
      <c r="B45" s="17" t="s">
        <v>45</v>
      </c>
      <c r="C45" s="30" t="s">
        <v>83</v>
      </c>
      <c r="D45" s="19">
        <v>1500000</v>
      </c>
      <c r="E45" s="19">
        <v>953286</v>
      </c>
    </row>
    <row r="46" spans="1:5" ht="12.75">
      <c r="A46" s="8" t="s">
        <v>84</v>
      </c>
      <c r="B46" s="17" t="s">
        <v>45</v>
      </c>
      <c r="C46" s="30" t="s">
        <v>85</v>
      </c>
      <c r="D46" s="19">
        <v>-10000000</v>
      </c>
      <c r="E46" s="19">
        <v>-10906431</v>
      </c>
    </row>
    <row r="47" spans="1:5" ht="12.75">
      <c r="A47" s="34" t="s">
        <v>86</v>
      </c>
      <c r="B47" s="35" t="s">
        <v>45</v>
      </c>
      <c r="C47" s="36" t="s">
        <v>87</v>
      </c>
      <c r="D47" s="37">
        <v>0</v>
      </c>
      <c r="E47" s="37">
        <v>-1091</v>
      </c>
    </row>
    <row r="48" spans="1:5" ht="12.75">
      <c r="A48" s="8" t="s">
        <v>88</v>
      </c>
      <c r="B48" s="17" t="s">
        <v>45</v>
      </c>
      <c r="C48" s="30" t="s">
        <v>89</v>
      </c>
      <c r="D48" s="19">
        <v>50000</v>
      </c>
      <c r="E48" s="19">
        <v>157426</v>
      </c>
    </row>
    <row r="49" spans="1:5" ht="12.75">
      <c r="A49" s="8" t="s">
        <v>90</v>
      </c>
      <c r="B49" s="17" t="s">
        <v>45</v>
      </c>
      <c r="C49" s="30" t="s">
        <v>91</v>
      </c>
      <c r="D49" s="19">
        <v>-1500000</v>
      </c>
      <c r="E49" s="19">
        <v>-3019407</v>
      </c>
    </row>
    <row r="50" spans="1:5" ht="12.75">
      <c r="A50" s="8"/>
      <c r="B50" s="12" t="s">
        <v>45</v>
      </c>
      <c r="C50" s="13" t="s">
        <v>92</v>
      </c>
      <c r="D50" s="14">
        <f>SUM(D37:D49)</f>
        <v>5070000</v>
      </c>
      <c r="E50" s="14">
        <v>-14912370</v>
      </c>
    </row>
    <row r="51" spans="1:5" ht="12.75">
      <c r="A51" s="8" t="s">
        <v>93</v>
      </c>
      <c r="B51" s="26" t="s">
        <v>45</v>
      </c>
      <c r="C51" s="30" t="s">
        <v>94</v>
      </c>
      <c r="D51" s="19">
        <v>0</v>
      </c>
      <c r="E51" s="19">
        <v>-9219325</v>
      </c>
    </row>
    <row r="52" spans="1:5" ht="12.75">
      <c r="A52" s="8" t="s">
        <v>95</v>
      </c>
      <c r="B52" s="26" t="s">
        <v>45</v>
      </c>
      <c r="C52" s="30" t="s">
        <v>96</v>
      </c>
      <c r="D52" s="19">
        <v>0</v>
      </c>
      <c r="E52" s="19">
        <v>0</v>
      </c>
    </row>
    <row r="53" spans="1:5" ht="12.75">
      <c r="A53" s="8"/>
      <c r="B53" s="12" t="s">
        <v>45</v>
      </c>
      <c r="C53" s="38" t="s">
        <v>97</v>
      </c>
      <c r="D53" s="32">
        <f>SUM(D51:D52)</f>
        <v>0</v>
      </c>
      <c r="E53" s="32">
        <v>-9219325</v>
      </c>
    </row>
    <row r="54" spans="1:5" ht="12.75">
      <c r="A54" s="8" t="s">
        <v>98</v>
      </c>
      <c r="B54" s="12" t="s">
        <v>45</v>
      </c>
      <c r="C54" s="13" t="s">
        <v>99</v>
      </c>
      <c r="D54" s="14">
        <v>20000</v>
      </c>
      <c r="E54" s="14">
        <v>-43454</v>
      </c>
    </row>
    <row r="55" spans="1:5" ht="12.75">
      <c r="A55" s="8"/>
      <c r="B55" s="28" t="s">
        <v>100</v>
      </c>
      <c r="C55" s="28"/>
      <c r="D55" s="29">
        <f>D25+D35+D36+D50+D53+D54</f>
        <v>14069394.25211673</v>
      </c>
      <c r="E55" s="29">
        <v>23770560.939999998</v>
      </c>
    </row>
    <row r="56" spans="1:5" ht="12.75">
      <c r="A56" s="8"/>
      <c r="B56" s="39"/>
      <c r="C56" s="39"/>
      <c r="D56" s="31"/>
      <c r="E56" s="31"/>
    </row>
    <row r="57" spans="1:5" ht="12.75">
      <c r="A57" s="8"/>
      <c r="B57" s="9" t="s">
        <v>101</v>
      </c>
      <c r="C57" s="10"/>
      <c r="D57" s="11"/>
      <c r="E57" s="11" t="s">
        <v>4</v>
      </c>
    </row>
    <row r="58" spans="1:5" ht="12.75">
      <c r="A58" s="8" t="s">
        <v>102</v>
      </c>
      <c r="B58" s="17" t="s">
        <v>17</v>
      </c>
      <c r="C58" s="18" t="s">
        <v>103</v>
      </c>
      <c r="D58" s="19">
        <v>0</v>
      </c>
      <c r="E58" s="19">
        <v>0</v>
      </c>
    </row>
    <row r="59" spans="1:5" ht="12.75">
      <c r="A59" s="8" t="s">
        <v>104</v>
      </c>
      <c r="B59" s="17" t="s">
        <v>17</v>
      </c>
      <c r="C59" s="18" t="s">
        <v>105</v>
      </c>
      <c r="D59" s="19">
        <v>0</v>
      </c>
      <c r="E59" s="19">
        <v>0</v>
      </c>
    </row>
    <row r="60" spans="1:5" ht="12.75">
      <c r="A60" s="8" t="s">
        <v>106</v>
      </c>
      <c r="B60" s="17" t="s">
        <v>17</v>
      </c>
      <c r="C60" s="18" t="s">
        <v>107</v>
      </c>
      <c r="D60" s="19">
        <v>0</v>
      </c>
      <c r="E60" s="19">
        <v>0</v>
      </c>
    </row>
    <row r="61" spans="1:5" ht="12.75">
      <c r="A61" s="8" t="s">
        <v>108</v>
      </c>
      <c r="B61" s="17" t="s">
        <v>17</v>
      </c>
      <c r="C61" s="18" t="s">
        <v>109</v>
      </c>
      <c r="D61" s="19">
        <v>-1500000</v>
      </c>
      <c r="E61" s="19">
        <v>-1743831.22</v>
      </c>
    </row>
    <row r="62" spans="1:5" ht="12.75">
      <c r="A62" s="8" t="s">
        <v>110</v>
      </c>
      <c r="B62" s="17" t="s">
        <v>17</v>
      </c>
      <c r="C62" s="18" t="s">
        <v>111</v>
      </c>
      <c r="D62" s="19">
        <v>-1600000</v>
      </c>
      <c r="E62" s="19">
        <v>-1527219.05</v>
      </c>
    </row>
    <row r="63" spans="1:5" ht="12.75">
      <c r="A63" s="8"/>
      <c r="B63" s="13" t="s">
        <v>17</v>
      </c>
      <c r="C63" s="38" t="s">
        <v>112</v>
      </c>
      <c r="D63" s="14">
        <f>SUM(D58:D62)</f>
        <v>-3100000</v>
      </c>
      <c r="E63" s="14">
        <v>-3271050.27</v>
      </c>
    </row>
    <row r="64" spans="1:5" ht="12.75">
      <c r="A64" s="8" t="s">
        <v>113</v>
      </c>
      <c r="B64" s="17" t="s">
        <v>6</v>
      </c>
      <c r="C64" s="18" t="s">
        <v>114</v>
      </c>
      <c r="D64" s="19">
        <v>0</v>
      </c>
      <c r="E64" s="19">
        <v>0</v>
      </c>
    </row>
    <row r="65" spans="1:5" ht="12.75">
      <c r="A65" s="8" t="s">
        <v>115</v>
      </c>
      <c r="B65" s="17" t="s">
        <v>6</v>
      </c>
      <c r="C65" s="18" t="s">
        <v>116</v>
      </c>
      <c r="D65" s="19">
        <v>0</v>
      </c>
      <c r="E65" s="19">
        <v>0</v>
      </c>
    </row>
    <row r="66" spans="1:5" ht="22.5">
      <c r="A66" s="8" t="s">
        <v>117</v>
      </c>
      <c r="B66" s="17" t="s">
        <v>6</v>
      </c>
      <c r="C66" s="18" t="s">
        <v>118</v>
      </c>
      <c r="D66" s="19">
        <v>0</v>
      </c>
      <c r="E66" s="19">
        <v>0</v>
      </c>
    </row>
    <row r="67" spans="1:5" ht="12.75">
      <c r="A67" s="8" t="s">
        <v>119</v>
      </c>
      <c r="B67" s="17" t="s">
        <v>6</v>
      </c>
      <c r="C67" s="18" t="s">
        <v>120</v>
      </c>
      <c r="D67" s="19">
        <v>0</v>
      </c>
      <c r="E67" s="19">
        <v>0</v>
      </c>
    </row>
    <row r="68" spans="1:5" ht="12.75">
      <c r="A68" s="8" t="s">
        <v>121</v>
      </c>
      <c r="B68" s="17" t="s">
        <v>6</v>
      </c>
      <c r="C68" s="18" t="s">
        <v>122</v>
      </c>
      <c r="D68" s="19">
        <v>0</v>
      </c>
      <c r="E68" s="19">
        <v>0</v>
      </c>
    </row>
    <row r="69" spans="1:5" ht="12.75">
      <c r="A69" s="8"/>
      <c r="B69" s="13" t="s">
        <v>6</v>
      </c>
      <c r="C69" s="38" t="s">
        <v>123</v>
      </c>
      <c r="D69" s="14">
        <f>D64+D65+D66+D67+D68</f>
        <v>0</v>
      </c>
      <c r="E69" s="14">
        <v>0</v>
      </c>
    </row>
    <row r="70" spans="1:5" ht="12.75">
      <c r="A70" s="8" t="s">
        <v>124</v>
      </c>
      <c r="B70" s="17" t="s">
        <v>17</v>
      </c>
      <c r="C70" s="18" t="s">
        <v>125</v>
      </c>
      <c r="D70" s="19">
        <v>0</v>
      </c>
      <c r="E70" s="19">
        <v>-9487.34</v>
      </c>
    </row>
    <row r="71" spans="1:5" ht="12.75">
      <c r="A71" s="8" t="s">
        <v>126</v>
      </c>
      <c r="B71" s="17" t="s">
        <v>17</v>
      </c>
      <c r="C71" s="18" t="s">
        <v>127</v>
      </c>
      <c r="D71" s="19">
        <v>-13000000</v>
      </c>
      <c r="E71" s="19">
        <v>-8696765.3399999999</v>
      </c>
    </row>
    <row r="72" spans="1:5" ht="12.75">
      <c r="A72" s="8" t="s">
        <v>128</v>
      </c>
      <c r="B72" s="17" t="s">
        <v>17</v>
      </c>
      <c r="C72" s="18" t="s">
        <v>129</v>
      </c>
      <c r="D72" s="19">
        <v>-100000</v>
      </c>
      <c r="E72" s="19">
        <v>-52898.41</v>
      </c>
    </row>
    <row r="73" spans="1:5" ht="12.75">
      <c r="A73" s="8" t="s">
        <v>130</v>
      </c>
      <c r="B73" s="17" t="s">
        <v>17</v>
      </c>
      <c r="C73" s="18" t="s">
        <v>131</v>
      </c>
      <c r="D73" s="19">
        <v>-4000000</v>
      </c>
      <c r="E73" s="19">
        <v>-8227985.7199999997</v>
      </c>
    </row>
    <row r="74" spans="1:5" ht="12.75">
      <c r="A74" s="8" t="s">
        <v>132</v>
      </c>
      <c r="B74" s="17" t="s">
        <v>17</v>
      </c>
      <c r="C74" s="18" t="s">
        <v>133</v>
      </c>
      <c r="D74" s="19">
        <v>-250000</v>
      </c>
      <c r="E74" s="19">
        <v>-274682.42</v>
      </c>
    </row>
    <row r="75" spans="1:5" ht="12.75">
      <c r="A75" s="8" t="s">
        <v>134</v>
      </c>
      <c r="B75" s="17" t="s">
        <v>17</v>
      </c>
      <c r="C75" s="18" t="s">
        <v>135</v>
      </c>
      <c r="D75" s="19">
        <v>-350000</v>
      </c>
      <c r="E75" s="19">
        <v>-963097.72</v>
      </c>
    </row>
    <row r="76" spans="1:5" ht="12.75">
      <c r="A76" s="8" t="s">
        <v>136</v>
      </c>
      <c r="B76" s="17" t="s">
        <v>17</v>
      </c>
      <c r="C76" s="18" t="s">
        <v>137</v>
      </c>
      <c r="D76" s="19">
        <v>-5000000</v>
      </c>
      <c r="E76" s="19">
        <v>-7083274.6799999997</v>
      </c>
    </row>
    <row r="77" spans="1:5" ht="12.75">
      <c r="A77" s="8"/>
      <c r="B77" s="13" t="s">
        <v>17</v>
      </c>
      <c r="C77" s="38" t="s">
        <v>138</v>
      </c>
      <c r="D77" s="32">
        <f>D70+D71+D72+D73+D74+D75+D76</f>
        <v>-22700000</v>
      </c>
      <c r="E77" s="32">
        <v>-25308191.629999999</v>
      </c>
    </row>
    <row r="78" spans="1:5" ht="12.75">
      <c r="A78" s="8" t="s">
        <v>139</v>
      </c>
      <c r="B78" s="17" t="s">
        <v>6</v>
      </c>
      <c r="C78" s="18" t="s">
        <v>140</v>
      </c>
      <c r="D78" s="19">
        <v>0</v>
      </c>
      <c r="E78" s="19">
        <v>0</v>
      </c>
    </row>
    <row r="79" spans="1:5" ht="12.75">
      <c r="A79" s="8" t="s">
        <v>141</v>
      </c>
      <c r="B79" s="17" t="s">
        <v>6</v>
      </c>
      <c r="C79" s="18" t="s">
        <v>142</v>
      </c>
      <c r="D79" s="19">
        <v>0</v>
      </c>
      <c r="E79" s="19">
        <v>0</v>
      </c>
    </row>
    <row r="80" spans="1:5" ht="12.75">
      <c r="A80" s="8" t="s">
        <v>143</v>
      </c>
      <c r="B80" s="17" t="s">
        <v>6</v>
      </c>
      <c r="C80" s="18" t="s">
        <v>144</v>
      </c>
      <c r="D80" s="19">
        <v>2000</v>
      </c>
      <c r="E80" s="19">
        <v>7045.19</v>
      </c>
    </row>
    <row r="81" spans="1:5" ht="12.75">
      <c r="A81" s="8" t="s">
        <v>145</v>
      </c>
      <c r="B81" s="17" t="s">
        <v>6</v>
      </c>
      <c r="C81" s="18" t="s">
        <v>146</v>
      </c>
      <c r="D81" s="19">
        <v>150000</v>
      </c>
      <c r="E81" s="19">
        <v>237105.22</v>
      </c>
    </row>
    <row r="82" spans="1:5" ht="12.75">
      <c r="A82" s="8" t="s">
        <v>147</v>
      </c>
      <c r="B82" s="17" t="s">
        <v>6</v>
      </c>
      <c r="C82" s="18" t="s">
        <v>148</v>
      </c>
      <c r="D82" s="19">
        <v>0</v>
      </c>
      <c r="E82" s="19">
        <v>0</v>
      </c>
    </row>
    <row r="83" spans="1:5" ht="12.75">
      <c r="A83" s="8" t="s">
        <v>149</v>
      </c>
      <c r="B83" s="17" t="s">
        <v>6</v>
      </c>
      <c r="C83" s="18" t="s">
        <v>150</v>
      </c>
      <c r="D83" s="19">
        <v>0</v>
      </c>
      <c r="E83" s="19">
        <v>0</v>
      </c>
    </row>
    <row r="84" spans="1:5" ht="12.75">
      <c r="A84" s="8" t="s">
        <v>151</v>
      </c>
      <c r="B84" s="17" t="s">
        <v>6</v>
      </c>
      <c r="C84" s="18" t="s">
        <v>152</v>
      </c>
      <c r="D84" s="19">
        <v>0</v>
      </c>
      <c r="E84" s="19">
        <v>89.49</v>
      </c>
    </row>
    <row r="85" spans="1:5" ht="12.75">
      <c r="A85" s="8"/>
      <c r="B85" s="12" t="s">
        <v>6</v>
      </c>
      <c r="C85" s="38" t="s">
        <v>153</v>
      </c>
      <c r="D85" s="32">
        <f>D78+D79+D80+D81+D82+D83+D84</f>
        <v>152000</v>
      </c>
      <c r="E85" s="32">
        <v>244239.9</v>
      </c>
    </row>
    <row r="86" spans="1:5" ht="12.75">
      <c r="A86" s="8" t="s">
        <v>154</v>
      </c>
      <c r="B86" s="17" t="s">
        <v>17</v>
      </c>
      <c r="C86" s="18" t="s">
        <v>155</v>
      </c>
      <c r="D86" s="19">
        <v>0</v>
      </c>
      <c r="E86" s="19">
        <v>0</v>
      </c>
    </row>
    <row r="87" spans="1:5" ht="12.75">
      <c r="A87" s="8" t="s">
        <v>156</v>
      </c>
      <c r="B87" s="17" t="s">
        <v>17</v>
      </c>
      <c r="C87" s="18" t="s">
        <v>157</v>
      </c>
      <c r="D87" s="19">
        <v>0</v>
      </c>
      <c r="E87" s="19">
        <v>0</v>
      </c>
    </row>
    <row r="88" spans="1:5" ht="12.75">
      <c r="A88" s="8"/>
      <c r="B88" s="12" t="s">
        <v>17</v>
      </c>
      <c r="C88" s="38" t="s">
        <v>158</v>
      </c>
      <c r="D88" s="32">
        <f>SUM(D86:D87)</f>
        <v>0</v>
      </c>
      <c r="E88" s="32">
        <v>0</v>
      </c>
    </row>
    <row r="89" spans="1:5" ht="12.75">
      <c r="A89" s="8" t="s">
        <v>159</v>
      </c>
      <c r="B89" s="17" t="s">
        <v>6</v>
      </c>
      <c r="C89" s="18" t="s">
        <v>160</v>
      </c>
      <c r="D89" s="19">
        <v>0</v>
      </c>
      <c r="E89" s="19">
        <v>0</v>
      </c>
    </row>
    <row r="90" spans="1:5" ht="12.75">
      <c r="A90" s="8" t="s">
        <v>161</v>
      </c>
      <c r="B90" s="17" t="s">
        <v>6</v>
      </c>
      <c r="C90" s="18" t="s">
        <v>162</v>
      </c>
      <c r="D90" s="19">
        <v>0</v>
      </c>
      <c r="E90" s="19">
        <v>3377110</v>
      </c>
    </row>
    <row r="91" spans="1:5" ht="12.75">
      <c r="A91" s="8"/>
      <c r="B91" s="12" t="s">
        <v>6</v>
      </c>
      <c r="C91" s="38" t="s">
        <v>163</v>
      </c>
      <c r="D91" s="32">
        <v>0</v>
      </c>
      <c r="E91" s="32">
        <v>3377110</v>
      </c>
    </row>
    <row r="92" spans="1:5" ht="12.75">
      <c r="A92" s="8" t="s">
        <v>164</v>
      </c>
      <c r="B92" s="12" t="s">
        <v>32</v>
      </c>
      <c r="C92" s="38" t="s">
        <v>165</v>
      </c>
      <c r="D92" s="14">
        <v>2000000</v>
      </c>
      <c r="E92" s="14"/>
    </row>
    <row r="93" spans="1:5" ht="12.75">
      <c r="A93" s="8"/>
      <c r="B93" s="28" t="s">
        <v>166</v>
      </c>
      <c r="C93" s="28"/>
      <c r="D93" s="29">
        <f>D63+D69+D77+D85+D88+D91+D92</f>
        <v>-23648000</v>
      </c>
      <c r="E93" s="29">
        <v>-24957892</v>
      </c>
    </row>
    <row r="94" spans="1:5" ht="12.75">
      <c r="A94" s="8"/>
      <c r="B94" s="39"/>
      <c r="C94" s="39"/>
      <c r="D94" s="31"/>
      <c r="E94" s="31"/>
    </row>
    <row r="95" spans="1:5" ht="12.75">
      <c r="A95" s="8"/>
      <c r="B95" s="9" t="s">
        <v>167</v>
      </c>
      <c r="C95" s="10"/>
      <c r="D95" s="11"/>
      <c r="E95" s="11" t="s">
        <v>4</v>
      </c>
    </row>
    <row r="96" spans="1:5" ht="12.75">
      <c r="A96" s="8" t="s">
        <v>168</v>
      </c>
      <c r="B96" s="17" t="s">
        <v>45</v>
      </c>
      <c r="C96" s="24" t="s">
        <v>169</v>
      </c>
      <c r="D96" s="19">
        <v>0</v>
      </c>
      <c r="E96" s="19">
        <v>-7003593</v>
      </c>
    </row>
    <row r="97" spans="1:5" ht="12.75">
      <c r="A97" s="8" t="s">
        <v>170</v>
      </c>
      <c r="B97" s="17" t="s">
        <v>45</v>
      </c>
      <c r="C97" s="24" t="s">
        <v>171</v>
      </c>
      <c r="D97" s="19">
        <v>500000</v>
      </c>
      <c r="E97" s="19">
        <v>242157</v>
      </c>
    </row>
    <row r="98" spans="1:5" ht="12.75">
      <c r="A98" s="8" t="s">
        <v>172</v>
      </c>
      <c r="B98" s="17" t="s">
        <v>45</v>
      </c>
      <c r="C98" s="24" t="s">
        <v>173</v>
      </c>
      <c r="D98" s="19">
        <v>0</v>
      </c>
      <c r="E98" s="19">
        <v>0</v>
      </c>
    </row>
    <row r="99" spans="1:5" ht="12.75">
      <c r="A99" s="8" t="s">
        <v>174</v>
      </c>
      <c r="B99" s="17" t="s">
        <v>45</v>
      </c>
      <c r="C99" s="24" t="s">
        <v>175</v>
      </c>
      <c r="D99" s="19">
        <v>0</v>
      </c>
      <c r="E99" s="19">
        <v>0</v>
      </c>
    </row>
    <row r="100" spans="1:5" ht="12.75">
      <c r="A100" s="8" t="s">
        <v>176</v>
      </c>
      <c r="B100" s="17" t="s">
        <v>45</v>
      </c>
      <c r="C100" s="24" t="s">
        <v>177</v>
      </c>
      <c r="D100" s="33">
        <v>0</v>
      </c>
      <c r="E100" s="33">
        <v>0</v>
      </c>
    </row>
    <row r="101" spans="1:5" ht="12.75">
      <c r="A101" s="8" t="s">
        <v>178</v>
      </c>
      <c r="B101" s="17" t="s">
        <v>6</v>
      </c>
      <c r="C101" s="24" t="s">
        <v>179</v>
      </c>
      <c r="D101" s="19">
        <v>0</v>
      </c>
      <c r="E101" s="19">
        <v>0</v>
      </c>
    </row>
    <row r="102" spans="1:5" ht="12.75">
      <c r="A102" s="8" t="s">
        <v>180</v>
      </c>
      <c r="B102" s="17" t="s">
        <v>6</v>
      </c>
      <c r="C102" s="24" t="s">
        <v>181</v>
      </c>
      <c r="D102" s="19">
        <v>7000000</v>
      </c>
      <c r="E102" s="19">
        <v>19901243.579999998</v>
      </c>
    </row>
    <row r="103" spans="1:5" ht="12.75">
      <c r="A103" s="8" t="s">
        <v>182</v>
      </c>
      <c r="B103" s="17" t="s">
        <v>45</v>
      </c>
      <c r="C103" s="24" t="s">
        <v>183</v>
      </c>
      <c r="D103" s="19">
        <f>2908451+662676</f>
        <v>3571127</v>
      </c>
      <c r="E103" s="19">
        <v>-15870311</v>
      </c>
    </row>
    <row r="104" spans="1:5" ht="12.75">
      <c r="A104" s="8"/>
      <c r="B104" s="12" t="s">
        <v>45</v>
      </c>
      <c r="C104" s="38" t="s">
        <v>184</v>
      </c>
      <c r="D104" s="32">
        <f>SUM(D101:D103)</f>
        <v>10571127</v>
      </c>
      <c r="E104" s="32">
        <v>4030932.5799999982</v>
      </c>
    </row>
    <row r="105" spans="1:5" ht="12.75">
      <c r="A105" s="8" t="s">
        <v>185</v>
      </c>
      <c r="B105" s="40" t="s">
        <v>45</v>
      </c>
      <c r="C105" s="41" t="s">
        <v>186</v>
      </c>
      <c r="D105" s="14">
        <v>50000</v>
      </c>
      <c r="E105" s="14">
        <v>47857</v>
      </c>
    </row>
    <row r="106" spans="1:5" ht="12.75">
      <c r="A106" s="8" t="s">
        <v>187</v>
      </c>
      <c r="B106" s="17" t="s">
        <v>6</v>
      </c>
      <c r="C106" s="42" t="s">
        <v>188</v>
      </c>
      <c r="D106" s="19">
        <v>0</v>
      </c>
      <c r="E106" s="19">
        <v>0</v>
      </c>
    </row>
    <row r="107" spans="1:5" ht="12.75">
      <c r="A107" s="8" t="s">
        <v>189</v>
      </c>
      <c r="B107" s="17" t="s">
        <v>17</v>
      </c>
      <c r="C107" s="24" t="s">
        <v>190</v>
      </c>
      <c r="D107" s="19">
        <v>-6542521.3599999994</v>
      </c>
      <c r="E107" s="19">
        <v>-6277874</v>
      </c>
    </row>
    <row r="108" spans="1:5" ht="12.75">
      <c r="A108" s="8"/>
      <c r="B108" s="28" t="s">
        <v>191</v>
      </c>
      <c r="C108" s="28"/>
      <c r="D108" s="43">
        <f>+SUM(D96:D100)+D104+D105+D106+D107</f>
        <v>4578605.6400000006</v>
      </c>
      <c r="E108" s="43">
        <v>-8960520.4200000018</v>
      </c>
    </row>
    <row r="109" spans="1:5" ht="12.75">
      <c r="A109" s="8"/>
      <c r="B109" s="42"/>
      <c r="C109" s="42"/>
      <c r="D109" s="44"/>
      <c r="E109" s="44"/>
    </row>
    <row r="110" spans="1:5" ht="12.75">
      <c r="A110" s="8"/>
      <c r="B110" s="9" t="s">
        <v>192</v>
      </c>
      <c r="C110" s="10"/>
      <c r="D110" s="45">
        <f>D55+D93+D108</f>
        <v>-5000000.107883269</v>
      </c>
      <c r="E110" s="45">
        <v>-10147851.480000004</v>
      </c>
    </row>
    <row r="111" spans="1:5" ht="12.75">
      <c r="A111" s="8" t="s">
        <v>193</v>
      </c>
      <c r="B111" s="46" t="s">
        <v>194</v>
      </c>
      <c r="C111" s="47"/>
      <c r="D111" s="19">
        <v>-5000000</v>
      </c>
      <c r="E111" s="19">
        <v>-10147851</v>
      </c>
    </row>
    <row r="112" spans="1:5">
      <c r="A112" s="4"/>
      <c r="B112" s="48"/>
      <c r="C112" s="49"/>
      <c r="D112" s="50"/>
      <c r="E112" s="50"/>
    </row>
    <row r="113" spans="1:5" s="52" customFormat="1" ht="22.5" customHeight="1">
      <c r="A113" s="4"/>
      <c r="B113" s="57" t="s">
        <v>195</v>
      </c>
      <c r="C113" s="57"/>
      <c r="D113" s="51">
        <f>+D111-D110</f>
        <v>0.10788326896727085</v>
      </c>
      <c r="E113" s="51">
        <v>0.48000000417232513</v>
      </c>
    </row>
  </sheetData>
  <mergeCells count="2">
    <mergeCell ref="B1:C1"/>
    <mergeCell ref="B113:C113"/>
  </mergeCells>
  <printOptions horizontalCentered="1"/>
  <pageMargins left="0.94488188976377963" right="0.94488188976377963" top="0.98425196850393704" bottom="0.98425196850393704" header="0.51181102362204722" footer="0.51181102362204722"/>
  <pageSetup paperSize="9" scale="86" fitToHeight="2" orientation="portrait" r:id="rId1"/>
  <headerFooter alignWithMargins="0">
    <oddHeader>&amp;C&amp;"Arial,Grassetto"&amp;14RENDICONTO FINANZIARIO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FI inviato</vt:lpstr>
      <vt:lpstr>'FI inviato'!Area_stampa</vt:lpstr>
      <vt:lpstr>'FI inviato'!Titoli_stampa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Labanti Roberto</dc:creator>
  <cp:lastModifiedBy>Giacomo Pagoto</cp:lastModifiedBy>
  <dcterms:created xsi:type="dcterms:W3CDTF">2021-11-09T15:53:23Z</dcterms:created>
  <dcterms:modified xsi:type="dcterms:W3CDTF">2021-11-16T07:16:07Z</dcterms:modified>
</cp:coreProperties>
</file>