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rv1\Servizio\DirezioneAziendale\Incarichi\SOVVRU\RISULTATO\2024\STATISTICHE\"/>
    </mc:Choice>
  </mc:AlternateContent>
  <xr:revisionPtr revIDLastSave="0" documentId="13_ncr:1_{F32B99D6-8353-4A74-81BA-462B935E38CC}" xr6:coauthVersionLast="36" xr6:coauthVersionMax="47" xr10:uidLastSave="{00000000-0000-0000-0000-000000000000}"/>
  <bookViews>
    <workbookView xWindow="-120" yWindow="-120" windowWidth="29040" windowHeight="15840" xr2:uid="{4942FA69-F2B6-4767-99F7-21279D38375A}"/>
  </bookViews>
  <sheets>
    <sheet name="tabelle2024" sheetId="1" r:id="rId1"/>
    <sheet name="grafici2024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1" l="1"/>
  <c r="J39" i="1"/>
  <c r="I39" i="1"/>
  <c r="H39" i="1"/>
  <c r="K38" i="1"/>
  <c r="J38" i="1"/>
  <c r="I38" i="1"/>
  <c r="H38" i="1"/>
  <c r="L35" i="1"/>
  <c r="L39" i="1" s="1"/>
  <c r="L34" i="1"/>
  <c r="L38" i="1" s="1"/>
  <c r="L30" i="1"/>
  <c r="K32" i="1"/>
  <c r="J32" i="1"/>
  <c r="K31" i="1"/>
  <c r="J31" i="1"/>
  <c r="I31" i="1"/>
  <c r="I32" i="1" s="1"/>
  <c r="H31" i="1"/>
  <c r="H32" i="1" s="1"/>
  <c r="I11" i="1"/>
  <c r="J11" i="1"/>
  <c r="K11" i="1"/>
  <c r="H12" i="1"/>
  <c r="K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0" i="1"/>
  <c r="J10" i="1"/>
  <c r="K9" i="1"/>
  <c r="J9" i="1"/>
  <c r="J25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0" i="1"/>
  <c r="I9" i="1"/>
  <c r="I26" i="1" s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1" i="1"/>
  <c r="H10" i="1"/>
  <c r="H9" i="1"/>
  <c r="L32" i="1" l="1"/>
  <c r="L31" i="1"/>
  <c r="J26" i="1"/>
  <c r="K26" i="1"/>
  <c r="H26" i="1"/>
</calcChain>
</file>

<file path=xl/sharedStrings.xml><?xml version="1.0" encoding="utf-8"?>
<sst xmlns="http://schemas.openxmlformats.org/spreadsheetml/2006/main" count="134" uniqueCount="52">
  <si>
    <t>COMPARTO: VALUTAZIONE RISULTATO ANNUALE 2024</t>
  </si>
  <si>
    <t>DIPARTIMENTO</t>
  </si>
  <si>
    <t>N.operatori</t>
  </si>
  <si>
    <t>MEDIA % CONTR.IND.</t>
  </si>
  <si>
    <t>MEDIA % PERF.ORG.</t>
  </si>
  <si>
    <t>MEDIA % PUNT.TOTALE</t>
  </si>
  <si>
    <t>CURE PRIMARIE</t>
  </si>
  <si>
    <t>DIAGNOSTICA PER IMMAGINI</t>
  </si>
  <si>
    <t>DIEU</t>
  </si>
  <si>
    <t>DIF</t>
  </si>
  <si>
    <t>DIP.EMATO-ONCOLOGICO</t>
  </si>
  <si>
    <t>DSM-DP</t>
  </si>
  <si>
    <t>DSP</t>
  </si>
  <si>
    <t>MEDICINA DI LABORATORIO</t>
  </si>
  <si>
    <t>MEDICINA INTERNA E RIABILITAZIONE</t>
  </si>
  <si>
    <t>NEFRO-CARDIO-VASC</t>
  </si>
  <si>
    <t>OSTETRICIA GINECOLOGIA E PEDIATRIA</t>
  </si>
  <si>
    <t>PRESIDIO UNICO</t>
  </si>
  <si>
    <t>RETE AMMINISTRATIVA AZIENDALE</t>
  </si>
  <si>
    <t>STAFF DIREZIONE</t>
  </si>
  <si>
    <t>TECNOSTRUTTURA</t>
  </si>
  <si>
    <t>Totale</t>
  </si>
  <si>
    <t>DIRIGENZA PTA: VALUTAZIONE RISULTATO ANNUALE 2024</t>
  </si>
  <si>
    <t xml:space="preserve">N.operatori </t>
  </si>
  <si>
    <t>MEDIA % CONTR. INDIV.</t>
  </si>
  <si>
    <t xml:space="preserve">MEDIA % PERF.ORG. </t>
  </si>
  <si>
    <t>DIRIGENZA SANITARIA: VALUTAZIONE RISULTATO 2024</t>
  </si>
  <si>
    <t>SASSUOLO SPA</t>
  </si>
  <si>
    <t>COMPARTO C/INC.FUNZIONE: VALUTAZIONE RISULTATO ANNUALE 2024</t>
  </si>
  <si>
    <t>N.operatori complessivi</t>
  </si>
  <si>
    <t>DIPENDENTI AZIENDA USL MODENA: VALUTAZIONE RISULTATO ANNUALE 2024</t>
  </si>
  <si>
    <t>TOTALE SCHEDE NON COMPILATE (LUNGHE ASSENZE, COMANDI IN USCITA, ECC..)</t>
  </si>
  <si>
    <t>COMP.C/INC.FUNZ</t>
  </si>
  <si>
    <t>COMP.</t>
  </si>
  <si>
    <t>DIR.SAN</t>
  </si>
  <si>
    <t>DIR.PTA</t>
  </si>
  <si>
    <t>TOTALE SCHEDE COMPILATE</t>
  </si>
  <si>
    <t>TOTALE</t>
  </si>
  <si>
    <t xml:space="preserve">N. COLLOQUI EFFETTUATI </t>
  </si>
  <si>
    <t>MOTIVAZIONI ESPLICITE</t>
  </si>
  <si>
    <t>RIEPILOGO</t>
  </si>
  <si>
    <t>Totale complessivo schede generate</t>
  </si>
  <si>
    <t>RIEPILOGO INDICATORI OIV</t>
  </si>
  <si>
    <t>% COLLOQUI EFF. SU TOT. SCHEDE COMPILATE</t>
  </si>
  <si>
    <t>% MOTIVAZIONI SU TOT. SCHEDE COMPILATE</t>
  </si>
  <si>
    <t xml:space="preserve">Dirigenza Sanità </t>
  </si>
  <si>
    <t>Dirigenza PTA</t>
  </si>
  <si>
    <t>COMPARTO</t>
  </si>
  <si>
    <t xml:space="preserve">Valore Massimo </t>
  </si>
  <si>
    <t xml:space="preserve">Valore Minimo </t>
  </si>
  <si>
    <t>Premi  distribuiti 2024</t>
  </si>
  <si>
    <t>ATTIVITA' CHIRURGICHE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</si>
</sst>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wrapText="1"/>
    </xf>
    <xf numFmtId="0" fontId="0" fillId="0" borderId="1" xfId="0" applyBorder="1"/>
    <xf numFmtId="2" fontId="0" fillId="0" borderId="1" xfId="0" applyNumberForma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2" fontId="2" fillId="0" borderId="1" xfId="0" applyNumberFormat="1" applyFont="1" applyBorder="1"/>
    <xf numFmtId="4" fontId="0" fillId="0" borderId="1" xfId="0" applyNumberForma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4" fontId="3" fillId="0" borderId="1" xfId="0" applyNumberFormat="1" applyFont="1" applyBorder="1"/>
    <xf numFmtId="0" fontId="2" fillId="2" borderId="1" xfId="0" applyFont="1" applyFill="1" applyBorder="1" applyAlignment="1">
      <alignment wrapText="1"/>
    </xf>
    <xf numFmtId="4" fontId="2" fillId="0" borderId="1" xfId="0" applyNumberFormat="1" applyFont="1" applyBorder="1"/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2" fontId="2" fillId="2" borderId="1" xfId="0" applyNumberFormat="1" applyFont="1" applyFill="1" applyBorder="1" applyAlignment="1">
      <alignment vertical="top" wrapText="1"/>
    </xf>
    <xf numFmtId="2" fontId="3" fillId="0" borderId="1" xfId="0" applyNumberFormat="1" applyFont="1" applyBorder="1"/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0" fontId="1" fillId="0" borderId="1" xfId="0" applyFont="1" applyBorder="1"/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4" fillId="0" borderId="1" xfId="0" applyFont="1" applyBorder="1"/>
    <xf numFmtId="10" fontId="0" fillId="0" borderId="1" xfId="0" applyNumberFormat="1" applyBorder="1"/>
    <xf numFmtId="0" fontId="1" fillId="0" borderId="0" xfId="0" applyFont="1"/>
    <xf numFmtId="0" fontId="6" fillId="5" borderId="2" xfId="0" applyFont="1" applyFill="1" applyBorder="1" applyAlignment="1">
      <alignment horizontal="center" vertical="center"/>
    </xf>
    <xf numFmtId="0" fontId="0" fillId="0" borderId="0" xfId="0" applyAlignment="1"/>
    <xf numFmtId="0" fontId="6" fillId="6" borderId="2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vertical="center"/>
    </xf>
    <xf numFmtId="44" fontId="6" fillId="0" borderId="1" xfId="1" applyFont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Valutazione</a:t>
            </a:r>
            <a:r>
              <a:rPr lang="it-IT" baseline="0"/>
              <a:t> Risultato 2024: Comparto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tabelle2024!$C$8</c:f>
              <c:strCache>
                <c:ptCount val="1"/>
                <c:pt idx="0">
                  <c:v>MEDIA % CONTR.IND.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tabelle2024!$A$9:$A$24</c:f>
              <c:strCache>
                <c:ptCount val="16"/>
                <c:pt idx="0">
                  <c:v>ATTIVITA' CHIRURGICHE</c:v>
                </c:pt>
                <c:pt idx="1">
                  <c:v>CURE PRIMARIE</c:v>
                </c:pt>
                <c:pt idx="2">
                  <c:v>DIAGNOSTICA PER IMMAGINI</c:v>
                </c:pt>
                <c:pt idx="3">
                  <c:v>DIEU</c:v>
                </c:pt>
                <c:pt idx="4">
                  <c:v>DIF</c:v>
                </c:pt>
                <c:pt idx="5">
                  <c:v>DIP.EMATO-ONCOLOGICO</c:v>
                </c:pt>
                <c:pt idx="6">
                  <c:v>DSM-DP</c:v>
                </c:pt>
                <c:pt idx="7">
                  <c:v>DSP</c:v>
                </c:pt>
                <c:pt idx="8">
                  <c:v>MEDICINA DI LABORATORIO</c:v>
                </c:pt>
                <c:pt idx="9">
                  <c:v>MEDICINA INTERNA E RIABILITAZIONE</c:v>
                </c:pt>
                <c:pt idx="10">
                  <c:v>NEFRO-CARDIO-VASC</c:v>
                </c:pt>
                <c:pt idx="11">
                  <c:v>OSTETRICIA GINECOLOGIA E PEDIATRIA</c:v>
                </c:pt>
                <c:pt idx="12">
                  <c:v>PRESIDIO UNICO</c:v>
                </c:pt>
                <c:pt idx="13">
                  <c:v>RETE AMMINISTRATIVA AZIENDALE</c:v>
                </c:pt>
                <c:pt idx="14">
                  <c:v>STAFF DIREZIONE</c:v>
                </c:pt>
                <c:pt idx="15">
                  <c:v>TECNOSTRUTTURA</c:v>
                </c:pt>
              </c:strCache>
            </c:strRef>
          </c:cat>
          <c:val>
            <c:numRef>
              <c:f>tabelle2024!$C$9:$C$24</c:f>
              <c:numCache>
                <c:formatCode>0.00</c:formatCode>
                <c:ptCount val="16"/>
                <c:pt idx="0">
                  <c:v>100</c:v>
                </c:pt>
                <c:pt idx="1">
                  <c:v>99.883855981416957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99.773242630385482</c:v>
                </c:pt>
                <c:pt idx="7">
                  <c:v>99.236641221374043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99.362244897959187</c:v>
                </c:pt>
                <c:pt idx="14">
                  <c:v>100</c:v>
                </c:pt>
                <c:pt idx="1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9E-4026-B56A-2D18275A00B5}"/>
            </c:ext>
          </c:extLst>
        </c:ser>
        <c:ser>
          <c:idx val="1"/>
          <c:order val="1"/>
          <c:tx>
            <c:strRef>
              <c:f>tabelle2024!$D$8</c:f>
              <c:strCache>
                <c:ptCount val="1"/>
                <c:pt idx="0">
                  <c:v>MEDIA % PERF.ORG.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tabelle2024!$A$9:$A$24</c:f>
              <c:strCache>
                <c:ptCount val="16"/>
                <c:pt idx="0">
                  <c:v>ATTIVITA' CHIRURGICHE</c:v>
                </c:pt>
                <c:pt idx="1">
                  <c:v>CURE PRIMARIE</c:v>
                </c:pt>
                <c:pt idx="2">
                  <c:v>DIAGNOSTICA PER IMMAGINI</c:v>
                </c:pt>
                <c:pt idx="3">
                  <c:v>DIEU</c:v>
                </c:pt>
                <c:pt idx="4">
                  <c:v>DIF</c:v>
                </c:pt>
                <c:pt idx="5">
                  <c:v>DIP.EMATO-ONCOLOGICO</c:v>
                </c:pt>
                <c:pt idx="6">
                  <c:v>DSM-DP</c:v>
                </c:pt>
                <c:pt idx="7">
                  <c:v>DSP</c:v>
                </c:pt>
                <c:pt idx="8">
                  <c:v>MEDICINA DI LABORATORIO</c:v>
                </c:pt>
                <c:pt idx="9">
                  <c:v>MEDICINA INTERNA E RIABILITAZIONE</c:v>
                </c:pt>
                <c:pt idx="10">
                  <c:v>NEFRO-CARDIO-VASC</c:v>
                </c:pt>
                <c:pt idx="11">
                  <c:v>OSTETRICIA GINECOLOGIA E PEDIATRIA</c:v>
                </c:pt>
                <c:pt idx="12">
                  <c:v>PRESIDIO UNICO</c:v>
                </c:pt>
                <c:pt idx="13">
                  <c:v>RETE AMMINISTRATIVA AZIENDALE</c:v>
                </c:pt>
                <c:pt idx="14">
                  <c:v>STAFF DIREZIONE</c:v>
                </c:pt>
                <c:pt idx="15">
                  <c:v>TECNOSTRUTTURA</c:v>
                </c:pt>
              </c:strCache>
            </c:strRef>
          </c:cat>
          <c:val>
            <c:numRef>
              <c:f>tabelle2024!$D$9:$D$24</c:f>
              <c:numCache>
                <c:formatCode>0.00</c:formatCode>
                <c:ptCount val="16"/>
                <c:pt idx="0">
                  <c:v>95.629997253417969</c:v>
                </c:pt>
                <c:pt idx="1">
                  <c:v>95.94000244140625</c:v>
                </c:pt>
                <c:pt idx="2">
                  <c:v>95.879997253417969</c:v>
                </c:pt>
                <c:pt idx="3">
                  <c:v>95.860000610351563</c:v>
                </c:pt>
                <c:pt idx="4">
                  <c:v>92.94000244140625</c:v>
                </c:pt>
                <c:pt idx="5">
                  <c:v>96.900001525878906</c:v>
                </c:pt>
                <c:pt idx="6">
                  <c:v>95.900001525878906</c:v>
                </c:pt>
                <c:pt idx="7">
                  <c:v>97.832061068702288</c:v>
                </c:pt>
                <c:pt idx="8">
                  <c:v>96.230003356933594</c:v>
                </c:pt>
                <c:pt idx="9">
                  <c:v>96.849998474121094</c:v>
                </c:pt>
                <c:pt idx="10">
                  <c:v>96.709999084472656</c:v>
                </c:pt>
                <c:pt idx="11">
                  <c:v>95.19000244140625</c:v>
                </c:pt>
                <c:pt idx="12">
                  <c:v>96.319999694824219</c:v>
                </c:pt>
                <c:pt idx="13">
                  <c:v>95.160003662109375</c:v>
                </c:pt>
                <c:pt idx="14">
                  <c:v>93.577641374636926</c:v>
                </c:pt>
                <c:pt idx="15">
                  <c:v>95.550258998213138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9E-4026-B56A-2D18275A0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2047472"/>
        <c:axId val="632043512"/>
      </c:radarChart>
      <c:catAx>
        <c:axId val="63204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32043512"/>
        <c:crosses val="autoZero"/>
        <c:auto val="1"/>
        <c:lblAlgn val="ctr"/>
        <c:lblOffset val="100"/>
        <c:noMultiLvlLbl val="0"/>
      </c:catAx>
      <c:valAx>
        <c:axId val="632043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32047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Valutazione</a:t>
            </a:r>
            <a:r>
              <a:rPr lang="it-IT" baseline="0"/>
              <a:t> Risultato 2024: Dirigenza PTA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tabelle2024!$C$29</c:f>
              <c:strCache>
                <c:ptCount val="1"/>
                <c:pt idx="0">
                  <c:v>MEDIA % CONTR. INDIV.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tabelle2024!$A$30:$A$34</c:f>
              <c:strCache>
                <c:ptCount val="5"/>
                <c:pt idx="0">
                  <c:v>CURE PRIMARIE</c:v>
                </c:pt>
                <c:pt idx="1">
                  <c:v>DSP</c:v>
                </c:pt>
                <c:pt idx="2">
                  <c:v>RETE AMMINISTRATIVA AZIENDALE</c:v>
                </c:pt>
                <c:pt idx="3">
                  <c:v>STAFF DIREZIONE</c:v>
                </c:pt>
                <c:pt idx="4">
                  <c:v>TECNOSTRUTTURA</c:v>
                </c:pt>
              </c:strCache>
            </c:strRef>
          </c:cat>
          <c:val>
            <c:numRef>
              <c:f>tabelle2024!$C$30:$C$34</c:f>
              <c:numCache>
                <c:formatCode>#,##0.00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99</c:v>
                </c:pt>
                <c:pt idx="3">
                  <c:v>96.142857142857139</c:v>
                </c:pt>
                <c:pt idx="4">
                  <c:v>97.4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B2-459D-A4B1-EFCFD3C9123E}"/>
            </c:ext>
          </c:extLst>
        </c:ser>
        <c:ser>
          <c:idx val="1"/>
          <c:order val="1"/>
          <c:tx>
            <c:strRef>
              <c:f>tabelle2024!$D$29</c:f>
              <c:strCache>
                <c:ptCount val="1"/>
                <c:pt idx="0">
                  <c:v>MEDIA % PERF.ORG.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tabelle2024!$A$30:$A$34</c:f>
              <c:strCache>
                <c:ptCount val="5"/>
                <c:pt idx="0">
                  <c:v>CURE PRIMARIE</c:v>
                </c:pt>
                <c:pt idx="1">
                  <c:v>DSP</c:v>
                </c:pt>
                <c:pt idx="2">
                  <c:v>RETE AMMINISTRATIVA AZIENDALE</c:v>
                </c:pt>
                <c:pt idx="3">
                  <c:v>STAFF DIREZIONE</c:v>
                </c:pt>
                <c:pt idx="4">
                  <c:v>TECNOSTRUTTURA</c:v>
                </c:pt>
              </c:strCache>
            </c:strRef>
          </c:cat>
          <c:val>
            <c:numRef>
              <c:f>tabelle2024!$D$30:$D$34</c:f>
              <c:numCache>
                <c:formatCode>#,##0.00</c:formatCode>
                <c:ptCount val="5"/>
                <c:pt idx="0">
                  <c:v>95.94000244140625</c:v>
                </c:pt>
                <c:pt idx="1">
                  <c:v>98.5</c:v>
                </c:pt>
                <c:pt idx="2">
                  <c:v>95.160003662109375</c:v>
                </c:pt>
                <c:pt idx="3">
                  <c:v>95.548570360456196</c:v>
                </c:pt>
                <c:pt idx="4">
                  <c:v>94.7326655069987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B2-459D-A4B1-EFCFD3C91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3808272"/>
        <c:axId val="643810432"/>
      </c:radarChart>
      <c:catAx>
        <c:axId val="64380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43810432"/>
        <c:crosses val="autoZero"/>
        <c:auto val="1"/>
        <c:lblAlgn val="ctr"/>
        <c:lblOffset val="100"/>
        <c:noMultiLvlLbl val="0"/>
      </c:catAx>
      <c:valAx>
        <c:axId val="64381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43808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Valutazione</a:t>
            </a:r>
            <a:r>
              <a:rPr lang="it-IT" baseline="0"/>
              <a:t> Risultato 2024: Dirigenza Sanitaria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tabelle2024!$C$40</c:f>
              <c:strCache>
                <c:ptCount val="1"/>
                <c:pt idx="0">
                  <c:v>MEDIA % CONTR.IND.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tabelle2024!$A$41:$A$55</c:f>
              <c:strCache>
                <c:ptCount val="15"/>
                <c:pt idx="0">
                  <c:v>ATTIVITA' CHIRURGICHE</c:v>
                </c:pt>
                <c:pt idx="1">
                  <c:v>CURE PRIMARIE</c:v>
                </c:pt>
                <c:pt idx="2">
                  <c:v>DIAGNOSTICA PER IMMAGINI</c:v>
                </c:pt>
                <c:pt idx="3">
                  <c:v>DIEU</c:v>
                </c:pt>
                <c:pt idx="4">
                  <c:v>DIF</c:v>
                </c:pt>
                <c:pt idx="5">
                  <c:v>DIP.EMATO-ONCOLOGICO</c:v>
                </c:pt>
                <c:pt idx="6">
                  <c:v>DSM-DP</c:v>
                </c:pt>
                <c:pt idx="7">
                  <c:v>DSP</c:v>
                </c:pt>
                <c:pt idx="8">
                  <c:v>MEDICINA DI LABORATORIO</c:v>
                </c:pt>
                <c:pt idx="9">
                  <c:v>MEDICINA INTERNA E RIABILITAZIONE</c:v>
                </c:pt>
                <c:pt idx="10">
                  <c:v>NEFRO-CARDIO-VASC</c:v>
                </c:pt>
                <c:pt idx="11">
                  <c:v>OSTETRICIA GINECOLOGIA E PEDIATRIA</c:v>
                </c:pt>
                <c:pt idx="12">
                  <c:v>SASSUOLO SPA</c:v>
                </c:pt>
                <c:pt idx="13">
                  <c:v>STAFF DIREZIONE</c:v>
                </c:pt>
                <c:pt idx="14">
                  <c:v>TECNOSTRUTTURA</c:v>
                </c:pt>
              </c:strCache>
            </c:strRef>
          </c:cat>
          <c:val>
            <c:numRef>
              <c:f>tabelle2024!$C$41:$C$55</c:f>
              <c:numCache>
                <c:formatCode>#,##0.00</c:formatCode>
                <c:ptCount val="15"/>
                <c:pt idx="0">
                  <c:v>92.640845070422529</c:v>
                </c:pt>
                <c:pt idx="1">
                  <c:v>95.43795620437956</c:v>
                </c:pt>
                <c:pt idx="2">
                  <c:v>95.681818181818187</c:v>
                </c:pt>
                <c:pt idx="3">
                  <c:v>98.918918918918919</c:v>
                </c:pt>
                <c:pt idx="4">
                  <c:v>93.240740740740748</c:v>
                </c:pt>
                <c:pt idx="5">
                  <c:v>97.954545454545453</c:v>
                </c:pt>
                <c:pt idx="6">
                  <c:v>93.848684210526315</c:v>
                </c:pt>
                <c:pt idx="7">
                  <c:v>98.021582733812949</c:v>
                </c:pt>
                <c:pt idx="8">
                  <c:v>99.34210526315789</c:v>
                </c:pt>
                <c:pt idx="9">
                  <c:v>99.080459770114942</c:v>
                </c:pt>
                <c:pt idx="10">
                  <c:v>98.709677419354833</c:v>
                </c:pt>
                <c:pt idx="11">
                  <c:v>94.375</c:v>
                </c:pt>
                <c:pt idx="12">
                  <c:v>92.5</c:v>
                </c:pt>
                <c:pt idx="13">
                  <c:v>97.159090909090907</c:v>
                </c:pt>
                <c:pt idx="14">
                  <c:v>96.764705882352942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47-47AB-BC6E-2EBBE1AC219D}"/>
            </c:ext>
          </c:extLst>
        </c:ser>
        <c:ser>
          <c:idx val="1"/>
          <c:order val="1"/>
          <c:tx>
            <c:strRef>
              <c:f>tabelle2024!$D$40</c:f>
              <c:strCache>
                <c:ptCount val="1"/>
                <c:pt idx="0">
                  <c:v>MEDIA % PERF.ORG.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tabelle2024!$A$41:$A$55</c:f>
              <c:strCache>
                <c:ptCount val="15"/>
                <c:pt idx="0">
                  <c:v>ATTIVITA' CHIRURGICHE</c:v>
                </c:pt>
                <c:pt idx="1">
                  <c:v>CURE PRIMARIE</c:v>
                </c:pt>
                <c:pt idx="2">
                  <c:v>DIAGNOSTICA PER IMMAGINI</c:v>
                </c:pt>
                <c:pt idx="3">
                  <c:v>DIEU</c:v>
                </c:pt>
                <c:pt idx="4">
                  <c:v>DIF</c:v>
                </c:pt>
                <c:pt idx="5">
                  <c:v>DIP.EMATO-ONCOLOGICO</c:v>
                </c:pt>
                <c:pt idx="6">
                  <c:v>DSM-DP</c:v>
                </c:pt>
                <c:pt idx="7">
                  <c:v>DSP</c:v>
                </c:pt>
                <c:pt idx="8">
                  <c:v>MEDICINA DI LABORATORIO</c:v>
                </c:pt>
                <c:pt idx="9">
                  <c:v>MEDICINA INTERNA E RIABILITAZIONE</c:v>
                </c:pt>
                <c:pt idx="10">
                  <c:v>NEFRO-CARDIO-VASC</c:v>
                </c:pt>
                <c:pt idx="11">
                  <c:v>OSTETRICIA GINECOLOGIA E PEDIATRIA</c:v>
                </c:pt>
                <c:pt idx="12">
                  <c:v>SASSUOLO SPA</c:v>
                </c:pt>
                <c:pt idx="13">
                  <c:v>STAFF DIREZIONE</c:v>
                </c:pt>
                <c:pt idx="14">
                  <c:v>TECNOSTRUTTURA</c:v>
                </c:pt>
              </c:strCache>
            </c:strRef>
          </c:cat>
          <c:val>
            <c:numRef>
              <c:f>tabelle2024!$D$41:$D$55</c:f>
              <c:numCache>
                <c:formatCode>#,##0.00</c:formatCode>
                <c:ptCount val="15"/>
                <c:pt idx="0">
                  <c:v>95.629997253417969</c:v>
                </c:pt>
                <c:pt idx="1">
                  <c:v>95.94000244140625</c:v>
                </c:pt>
                <c:pt idx="2">
                  <c:v>95.879997253417969</c:v>
                </c:pt>
                <c:pt idx="3">
                  <c:v>95.860000610351563</c:v>
                </c:pt>
                <c:pt idx="4">
                  <c:v>92.94000244140625</c:v>
                </c:pt>
                <c:pt idx="5">
                  <c:v>96.900001525878906</c:v>
                </c:pt>
                <c:pt idx="6">
                  <c:v>95.900001525878906</c:v>
                </c:pt>
                <c:pt idx="7">
                  <c:v>97.543165467625897</c:v>
                </c:pt>
                <c:pt idx="8">
                  <c:v>96.230003356933594</c:v>
                </c:pt>
                <c:pt idx="9">
                  <c:v>96.849998474121094</c:v>
                </c:pt>
                <c:pt idx="10">
                  <c:v>96.709999084472656</c:v>
                </c:pt>
                <c:pt idx="11">
                  <c:v>95.19000244140625</c:v>
                </c:pt>
                <c:pt idx="12">
                  <c:v>95.409999847412109</c:v>
                </c:pt>
                <c:pt idx="13">
                  <c:v>95.392727765170008</c:v>
                </c:pt>
                <c:pt idx="14">
                  <c:v>95.749410292681532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47-47AB-BC6E-2EBBE1AC2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0742888"/>
        <c:axId val="640746128"/>
      </c:radarChart>
      <c:catAx>
        <c:axId val="640742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40746128"/>
        <c:crosses val="autoZero"/>
        <c:auto val="1"/>
        <c:lblAlgn val="ctr"/>
        <c:lblOffset val="100"/>
        <c:noMultiLvlLbl val="0"/>
      </c:catAx>
      <c:valAx>
        <c:axId val="640746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40742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Valutazione</a:t>
            </a:r>
            <a:r>
              <a:rPr lang="it-IT" baseline="0"/>
              <a:t> Risultato 2024: Comp. c/inc.funzione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tabelle2024!$C$60</c:f>
              <c:strCache>
                <c:ptCount val="1"/>
                <c:pt idx="0">
                  <c:v>MEDIA % CONTR.IND.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tabelle2024!$A$61:$A$74</c:f>
              <c:strCache>
                <c:ptCount val="14"/>
                <c:pt idx="0">
                  <c:v>ATTIVITA' CHIRURGICHE</c:v>
                </c:pt>
                <c:pt idx="1">
                  <c:v>CURE PRIMARIE</c:v>
                </c:pt>
                <c:pt idx="2">
                  <c:v>DIAGNOSTICA PER IMMAGINI</c:v>
                </c:pt>
                <c:pt idx="3">
                  <c:v>DIEU</c:v>
                </c:pt>
                <c:pt idx="4">
                  <c:v>DIP.EMATO-ONCOLOGICO</c:v>
                </c:pt>
                <c:pt idx="5">
                  <c:v>DSM-DP</c:v>
                </c:pt>
                <c:pt idx="6">
                  <c:v>DSP</c:v>
                </c:pt>
                <c:pt idx="7">
                  <c:v>MEDICINA DI LABORATORIO</c:v>
                </c:pt>
                <c:pt idx="8">
                  <c:v>MEDICINA INTERNA E RIABILITAZIONE</c:v>
                </c:pt>
                <c:pt idx="9">
                  <c:v>NEFRO-CARDIO-VASC</c:v>
                </c:pt>
                <c:pt idx="10">
                  <c:v>OSTETRICIA GINECOLOGIA E PEDIATRIA</c:v>
                </c:pt>
                <c:pt idx="11">
                  <c:v>RETE AMMINISTRATIVA AZIENDALE</c:v>
                </c:pt>
                <c:pt idx="12">
                  <c:v>STAFF DIREZIONE</c:v>
                </c:pt>
                <c:pt idx="13">
                  <c:v>TECNOSTRUTTURA</c:v>
                </c:pt>
              </c:strCache>
            </c:strRef>
          </c:cat>
          <c:val>
            <c:numRef>
              <c:f>tabelle2024!$C$61:$C$74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97-4ED5-A857-62737654906A}"/>
            </c:ext>
          </c:extLst>
        </c:ser>
        <c:ser>
          <c:idx val="1"/>
          <c:order val="1"/>
          <c:tx>
            <c:strRef>
              <c:f>tabelle2024!$D$60</c:f>
              <c:strCache>
                <c:ptCount val="1"/>
                <c:pt idx="0">
                  <c:v>MEDIA % PERF.ORG.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tabelle2024!$A$61:$A$74</c:f>
              <c:strCache>
                <c:ptCount val="14"/>
                <c:pt idx="0">
                  <c:v>ATTIVITA' CHIRURGICHE</c:v>
                </c:pt>
                <c:pt idx="1">
                  <c:v>CURE PRIMARIE</c:v>
                </c:pt>
                <c:pt idx="2">
                  <c:v>DIAGNOSTICA PER IMMAGINI</c:v>
                </c:pt>
                <c:pt idx="3">
                  <c:v>DIEU</c:v>
                </c:pt>
                <c:pt idx="4">
                  <c:v>DIP.EMATO-ONCOLOGICO</c:v>
                </c:pt>
                <c:pt idx="5">
                  <c:v>DSM-DP</c:v>
                </c:pt>
                <c:pt idx="6">
                  <c:v>DSP</c:v>
                </c:pt>
                <c:pt idx="7">
                  <c:v>MEDICINA DI LABORATORIO</c:v>
                </c:pt>
                <c:pt idx="8">
                  <c:v>MEDICINA INTERNA E RIABILITAZIONE</c:v>
                </c:pt>
                <c:pt idx="9">
                  <c:v>NEFRO-CARDIO-VASC</c:v>
                </c:pt>
                <c:pt idx="10">
                  <c:v>OSTETRICIA GINECOLOGIA E PEDIATRIA</c:v>
                </c:pt>
                <c:pt idx="11">
                  <c:v>RETE AMMINISTRATIVA AZIENDALE</c:v>
                </c:pt>
                <c:pt idx="12">
                  <c:v>STAFF DIREZIONE</c:v>
                </c:pt>
                <c:pt idx="13">
                  <c:v>TECNOSTRUTTURA</c:v>
                </c:pt>
              </c:strCache>
            </c:strRef>
          </c:cat>
          <c:val>
            <c:numRef>
              <c:f>tabelle2024!$D$61:$D$74</c:f>
              <c:numCache>
                <c:formatCode>0.00</c:formatCode>
                <c:ptCount val="14"/>
                <c:pt idx="0">
                  <c:v>95.629997253417969</c:v>
                </c:pt>
                <c:pt idx="1">
                  <c:v>95.94000244140625</c:v>
                </c:pt>
                <c:pt idx="2">
                  <c:v>95.879997253417969</c:v>
                </c:pt>
                <c:pt idx="3">
                  <c:v>95.860000610351563</c:v>
                </c:pt>
                <c:pt idx="4">
                  <c:v>96.900001525878906</c:v>
                </c:pt>
                <c:pt idx="5">
                  <c:v>95.900001525878906</c:v>
                </c:pt>
                <c:pt idx="6">
                  <c:v>98</c:v>
                </c:pt>
                <c:pt idx="7">
                  <c:v>96.230003356933594</c:v>
                </c:pt>
                <c:pt idx="8">
                  <c:v>96.849998474121094</c:v>
                </c:pt>
                <c:pt idx="9">
                  <c:v>96.709999084472656</c:v>
                </c:pt>
                <c:pt idx="10">
                  <c:v>95.19000244140625</c:v>
                </c:pt>
                <c:pt idx="11">
                  <c:v>95.160003662109375</c:v>
                </c:pt>
                <c:pt idx="12">
                  <c:v>95.01396279964807</c:v>
                </c:pt>
                <c:pt idx="13">
                  <c:v>96.211111704508468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97-4ED5-A857-627376549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3814752"/>
        <c:axId val="643814392"/>
      </c:radarChart>
      <c:catAx>
        <c:axId val="64381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43814392"/>
        <c:crosses val="autoZero"/>
        <c:auto val="1"/>
        <c:lblAlgn val="ctr"/>
        <c:lblOffset val="100"/>
        <c:noMultiLvlLbl val="0"/>
      </c:catAx>
      <c:valAx>
        <c:axId val="643814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43814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OIV: Indicatori2024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tabelle2024!$G$38</c:f>
              <c:strCache>
                <c:ptCount val="1"/>
                <c:pt idx="0">
                  <c:v>% COLLOQUI EFF. SU TOT. SCHEDE COMPILATE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tabelle2024!$H$37:$K$37</c:f>
              <c:strCache>
                <c:ptCount val="4"/>
                <c:pt idx="0">
                  <c:v>COMP.</c:v>
                </c:pt>
                <c:pt idx="1">
                  <c:v>COMP.C/INC.FUNZ</c:v>
                </c:pt>
                <c:pt idx="2">
                  <c:v>DIR.SAN</c:v>
                </c:pt>
                <c:pt idx="3">
                  <c:v>DIR.PTA</c:v>
                </c:pt>
              </c:strCache>
            </c:strRef>
          </c:cat>
          <c:val>
            <c:numRef>
              <c:f>tabelle2024!$H$38:$K$38</c:f>
              <c:numCache>
                <c:formatCode>0.00%</c:formatCode>
                <c:ptCount val="4"/>
                <c:pt idx="0">
                  <c:v>0.71549097726740096</c:v>
                </c:pt>
                <c:pt idx="1">
                  <c:v>0.78165938864628826</c:v>
                </c:pt>
                <c:pt idx="2">
                  <c:v>0.73138832997987924</c:v>
                </c:pt>
                <c:pt idx="3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18-40D7-9803-F2E4C460110F}"/>
            </c:ext>
          </c:extLst>
        </c:ser>
        <c:ser>
          <c:idx val="1"/>
          <c:order val="1"/>
          <c:tx>
            <c:strRef>
              <c:f>tabelle2024!$G$39</c:f>
              <c:strCache>
                <c:ptCount val="1"/>
                <c:pt idx="0">
                  <c:v>% MOTIVAZIONI SU TOT. SCHEDE COMPILATE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tabelle2024!$H$37:$K$37</c:f>
              <c:strCache>
                <c:ptCount val="4"/>
                <c:pt idx="0">
                  <c:v>COMP.</c:v>
                </c:pt>
                <c:pt idx="1">
                  <c:v>COMP.C/INC.FUNZ</c:v>
                </c:pt>
                <c:pt idx="2">
                  <c:v>DIR.SAN</c:v>
                </c:pt>
                <c:pt idx="3">
                  <c:v>DIR.PTA</c:v>
                </c:pt>
              </c:strCache>
            </c:strRef>
          </c:cat>
          <c:val>
            <c:numRef>
              <c:f>tabelle2024!$H$39:$K$39</c:f>
              <c:numCache>
                <c:formatCode>0.00%</c:formatCode>
                <c:ptCount val="4"/>
                <c:pt idx="0">
                  <c:v>0.63580970236700263</c:v>
                </c:pt>
                <c:pt idx="1">
                  <c:v>0.80786026200873362</c:v>
                </c:pt>
                <c:pt idx="2">
                  <c:v>0.89336016096579474</c:v>
                </c:pt>
                <c:pt idx="3">
                  <c:v>0.7142857142857143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18-40D7-9803-F2E4C4601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8489864"/>
        <c:axId val="608488784"/>
      </c:barChart>
      <c:catAx>
        <c:axId val="608489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08488784"/>
        <c:crosses val="autoZero"/>
        <c:auto val="1"/>
        <c:lblAlgn val="ctr"/>
        <c:lblOffset val="100"/>
        <c:noMultiLvlLbl val="0"/>
      </c:catAx>
      <c:valAx>
        <c:axId val="608488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08489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8</xdr:col>
      <xdr:colOff>304800</xdr:colOff>
      <xdr:row>16</xdr:row>
      <xdr:rowOff>76200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11999FD-E8D1-43D0-908F-80961A91B1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21</xdr:row>
      <xdr:rowOff>0</xdr:rowOff>
    </xdr:from>
    <xdr:to>
      <xdr:col>8</xdr:col>
      <xdr:colOff>304800</xdr:colOff>
      <xdr:row>35</xdr:row>
      <xdr:rowOff>76200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8A7A4EC-1F2D-47DD-8ACE-0E12FBCC5A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9525</xdr:colOff>
      <xdr:row>21</xdr:row>
      <xdr:rowOff>9525</xdr:rowOff>
    </xdr:from>
    <xdr:to>
      <xdr:col>17</xdr:col>
      <xdr:colOff>314325</xdr:colOff>
      <xdr:row>35</xdr:row>
      <xdr:rowOff>85725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BDE305B-3C0B-405C-B727-9230F83895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2</xdr:row>
      <xdr:rowOff>0</xdr:rowOff>
    </xdr:from>
    <xdr:to>
      <xdr:col>17</xdr:col>
      <xdr:colOff>304800</xdr:colOff>
      <xdr:row>16</xdr:row>
      <xdr:rowOff>76200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E95D0D7-DCB1-4BCB-B7B5-BBCDC2FAD2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37</xdr:row>
      <xdr:rowOff>0</xdr:rowOff>
    </xdr:from>
    <xdr:to>
      <xdr:col>8</xdr:col>
      <xdr:colOff>304800</xdr:colOff>
      <xdr:row>51</xdr:row>
      <xdr:rowOff>76200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CD36C8-5B0E-4C81-8829-C8D888C0B0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C78A3-D484-4C2A-9043-205C88BC9332}">
  <dimension ref="A1:L75"/>
  <sheetViews>
    <sheetView tabSelected="1" topLeftCell="A43" workbookViewId="0">
      <selection activeCell="A61" sqref="A61"/>
    </sheetView>
  </sheetViews>
  <sheetFormatPr defaultRowHeight="14.4" x14ac:dyDescent="0.3"/>
  <cols>
    <col min="1" max="1" width="49.44140625" bestFit="1" customWidth="1"/>
    <col min="2" max="2" width="17.88671875" customWidth="1"/>
    <col min="3" max="3" width="16.6640625" customWidth="1"/>
    <col min="4" max="4" width="17.77734375" customWidth="1"/>
    <col min="5" max="5" width="14.21875" customWidth="1"/>
    <col min="7" max="7" width="42.109375" customWidth="1"/>
    <col min="8" max="8" width="11.33203125" bestFit="1" customWidth="1"/>
    <col min="9" max="9" width="11.77734375" customWidth="1"/>
    <col min="10" max="10" width="10.5546875" customWidth="1"/>
    <col min="11" max="11" width="15" customWidth="1"/>
  </cols>
  <sheetData>
    <row r="1" spans="1:11" ht="15.6" x14ac:dyDescent="0.3">
      <c r="A1" s="29" t="s">
        <v>50</v>
      </c>
      <c r="B1" s="29"/>
      <c r="C1" s="29"/>
      <c r="D1" s="29"/>
      <c r="E1" s="30"/>
      <c r="F1" s="30"/>
    </row>
    <row r="2" spans="1:11" ht="15.6" x14ac:dyDescent="0.3">
      <c r="A2" s="31"/>
      <c r="B2" s="32" t="s">
        <v>45</v>
      </c>
      <c r="C2" s="32" t="s">
        <v>46</v>
      </c>
      <c r="D2" s="32" t="s">
        <v>47</v>
      </c>
      <c r="E2" s="30"/>
      <c r="F2" s="30"/>
    </row>
    <row r="3" spans="1:11" ht="15.6" x14ac:dyDescent="0.3">
      <c r="A3" s="33" t="s">
        <v>48</v>
      </c>
      <c r="B3" s="34">
        <v>8969</v>
      </c>
      <c r="C3" s="34">
        <v>9000</v>
      </c>
      <c r="D3" s="34">
        <v>3332</v>
      </c>
    </row>
    <row r="4" spans="1:11" ht="15.6" x14ac:dyDescent="0.3">
      <c r="A4" s="33" t="s">
        <v>49</v>
      </c>
      <c r="B4" s="34">
        <v>3450</v>
      </c>
      <c r="C4" s="34">
        <v>6662</v>
      </c>
      <c r="D4" s="34">
        <v>1024</v>
      </c>
    </row>
    <row r="7" spans="1:11" x14ac:dyDescent="0.3">
      <c r="A7" s="28" t="s">
        <v>0</v>
      </c>
      <c r="G7" s="28" t="s">
        <v>30</v>
      </c>
    </row>
    <row r="8" spans="1:11" ht="28.8" x14ac:dyDescent="0.3">
      <c r="A8" s="14" t="s">
        <v>1</v>
      </c>
      <c r="B8" s="14" t="s">
        <v>2</v>
      </c>
      <c r="C8" s="16" t="s">
        <v>3</v>
      </c>
      <c r="D8" s="16" t="s">
        <v>4</v>
      </c>
      <c r="E8" s="16" t="s">
        <v>5</v>
      </c>
      <c r="G8" s="14" t="s">
        <v>1</v>
      </c>
      <c r="H8" s="15" t="s">
        <v>29</v>
      </c>
      <c r="I8" s="16" t="s">
        <v>3</v>
      </c>
      <c r="J8" s="16" t="s">
        <v>4</v>
      </c>
      <c r="K8" s="16" t="s">
        <v>5</v>
      </c>
    </row>
    <row r="9" spans="1:11" x14ac:dyDescent="0.3">
      <c r="A9" s="3" t="s">
        <v>51</v>
      </c>
      <c r="B9" s="3">
        <v>475</v>
      </c>
      <c r="C9" s="4">
        <v>100</v>
      </c>
      <c r="D9" s="4">
        <v>95.629997253417969</v>
      </c>
      <c r="E9" s="4">
        <v>96.067001342773438</v>
      </c>
      <c r="G9" s="3" t="s">
        <v>51</v>
      </c>
      <c r="H9" s="3">
        <f>B9+B41+B61</f>
        <v>632</v>
      </c>
      <c r="I9" s="4">
        <f>(C9+C41+C61)/3</f>
        <v>97.546948356807505</v>
      </c>
      <c r="J9" s="4">
        <f>(D9+D41+D61)/3</f>
        <v>95.629997253417969</v>
      </c>
      <c r="K9" s="4">
        <f>(E9+E41+E61)/3</f>
        <v>95.772044186301073</v>
      </c>
    </row>
    <row r="10" spans="1:11" x14ac:dyDescent="0.3">
      <c r="A10" s="3" t="s">
        <v>6</v>
      </c>
      <c r="B10" s="3">
        <v>861</v>
      </c>
      <c r="C10" s="4">
        <v>99.883855981416957</v>
      </c>
      <c r="D10" s="4">
        <v>95.94000244140625</v>
      </c>
      <c r="E10" s="4">
        <v>96.334386269528409</v>
      </c>
      <c r="G10" s="3" t="s">
        <v>6</v>
      </c>
      <c r="H10" s="3">
        <f>B10+B30+B42+B62</f>
        <v>1059</v>
      </c>
      <c r="I10" s="4">
        <f>(C10+C30+C42+C62)/4</f>
        <v>98.830453046449122</v>
      </c>
      <c r="J10" s="4">
        <f>(D10+D30+D42+D62)/4</f>
        <v>95.94000244140625</v>
      </c>
      <c r="K10" s="4">
        <f>(E10+E30+E42+E62)/4</f>
        <v>96.273521893430129</v>
      </c>
    </row>
    <row r="11" spans="1:11" x14ac:dyDescent="0.3">
      <c r="A11" s="3" t="s">
        <v>7</v>
      </c>
      <c r="B11" s="3">
        <v>128</v>
      </c>
      <c r="C11" s="4">
        <v>100</v>
      </c>
      <c r="D11" s="4">
        <v>95.879997253417969</v>
      </c>
      <c r="E11" s="4">
        <v>96.291999816894531</v>
      </c>
      <c r="G11" s="3" t="s">
        <v>7</v>
      </c>
      <c r="H11" s="3">
        <f>B11+B43+B63</f>
        <v>176</v>
      </c>
      <c r="I11" s="4">
        <f>(C11+C43+C63)/3</f>
        <v>98.560606060606062</v>
      </c>
      <c r="J11" s="4">
        <f>(D11+D43+D63)/3</f>
        <v>95.879997253417969</v>
      </c>
      <c r="K11" s="4">
        <f>(E11+E43+E63)/3</f>
        <v>96.144757819898203</v>
      </c>
    </row>
    <row r="12" spans="1:11" x14ac:dyDescent="0.3">
      <c r="A12" s="3" t="s">
        <v>8</v>
      </c>
      <c r="B12" s="3">
        <v>450</v>
      </c>
      <c r="C12" s="4">
        <v>100</v>
      </c>
      <c r="D12" s="4">
        <v>95.860000610351563</v>
      </c>
      <c r="E12" s="4">
        <v>96.274002075195313</v>
      </c>
      <c r="G12" s="3" t="s">
        <v>8</v>
      </c>
      <c r="H12" s="3">
        <f>B12+B44+B64</f>
        <v>495</v>
      </c>
      <c r="I12" s="4">
        <f>(C12+C44+C64)/3</f>
        <v>99.63963963963964</v>
      </c>
      <c r="J12" s="4">
        <f>(D12+D44+D64)/3</f>
        <v>95.860000610351563</v>
      </c>
      <c r="K12" s="4">
        <f>(E12+E44+E64)/3</f>
        <v>96.288948265281874</v>
      </c>
    </row>
    <row r="13" spans="1:11" x14ac:dyDescent="0.3">
      <c r="A13" s="3" t="s">
        <v>9</v>
      </c>
      <c r="B13" s="3">
        <v>21</v>
      </c>
      <c r="C13" s="4">
        <v>100</v>
      </c>
      <c r="D13" s="4">
        <v>92.94000244140625</v>
      </c>
      <c r="E13" s="4">
        <v>93.646003723144531</v>
      </c>
      <c r="G13" s="3" t="s">
        <v>9</v>
      </c>
      <c r="H13" s="3">
        <f>B13+B45</f>
        <v>75</v>
      </c>
      <c r="I13" s="4">
        <f>(C13+C45)/2</f>
        <v>96.620370370370381</v>
      </c>
      <c r="J13" s="4">
        <f>(D13+D45)/2</f>
        <v>92.94000244140625</v>
      </c>
      <c r="K13" s="4">
        <f>(E13+E45)/2</f>
        <v>93.315557691786026</v>
      </c>
    </row>
    <row r="14" spans="1:11" x14ac:dyDescent="0.3">
      <c r="A14" s="3" t="s">
        <v>10</v>
      </c>
      <c r="B14" s="3">
        <v>29</v>
      </c>
      <c r="C14" s="4">
        <v>100</v>
      </c>
      <c r="D14" s="4">
        <v>96.900001525878906</v>
      </c>
      <c r="E14" s="4">
        <v>97.209999084472656</v>
      </c>
      <c r="G14" s="3" t="s">
        <v>10</v>
      </c>
      <c r="H14" s="3">
        <f>B14+B46+B65</f>
        <v>54</v>
      </c>
      <c r="I14" s="4">
        <f>(C14+C46+C65)/3</f>
        <v>99.318181818181813</v>
      </c>
      <c r="J14" s="4">
        <f>(D14+D46+D65)/3</f>
        <v>96.900001525878906</v>
      </c>
      <c r="K14" s="4">
        <f>(E14+E46+E65)/3</f>
        <v>97.159392616965548</v>
      </c>
    </row>
    <row r="15" spans="1:11" x14ac:dyDescent="0.3">
      <c r="A15" s="3" t="s">
        <v>11</v>
      </c>
      <c r="B15" s="3">
        <v>441</v>
      </c>
      <c r="C15" s="4">
        <v>99.773242630385482</v>
      </c>
      <c r="D15" s="4">
        <v>95.900001525878906</v>
      </c>
      <c r="E15" s="4">
        <v>96.287321821632304</v>
      </c>
      <c r="G15" s="3" t="s">
        <v>11</v>
      </c>
      <c r="H15" s="3">
        <f>B15+B47+B66</f>
        <v>609</v>
      </c>
      <c r="I15" s="4">
        <f>(C15+C47+C66)/3</f>
        <v>97.873975613637256</v>
      </c>
      <c r="J15" s="4">
        <f>(D15+D47+D66)/3</f>
        <v>95.900001525878906</v>
      </c>
      <c r="K15" s="4">
        <f>(E15+E47+E66)/3</f>
        <v>96.063207133817812</v>
      </c>
    </row>
    <row r="16" spans="1:11" x14ac:dyDescent="0.3">
      <c r="A16" s="3" t="s">
        <v>12</v>
      </c>
      <c r="B16" s="3">
        <v>131</v>
      </c>
      <c r="C16" s="4">
        <v>99.236641221374043</v>
      </c>
      <c r="D16" s="4">
        <v>97.832061068702288</v>
      </c>
      <c r="E16" s="4">
        <v>97.972518047303637</v>
      </c>
      <c r="G16" s="3" t="s">
        <v>12</v>
      </c>
      <c r="H16" s="3">
        <f>B16+B31+B48+B67</f>
        <v>285</v>
      </c>
      <c r="I16" s="4">
        <f>(C16+C31+C48+C67)/4</f>
        <v>99.314555988796741</v>
      </c>
      <c r="J16" s="4">
        <f>(D16+D31+D48+D67)/4</f>
        <v>97.968806634082043</v>
      </c>
      <c r="K16" s="4">
        <f>(E16+E31+E48+E67)/4</f>
        <v>98.128111034547004</v>
      </c>
    </row>
    <row r="17" spans="1:12" x14ac:dyDescent="0.3">
      <c r="A17" s="3" t="s">
        <v>13</v>
      </c>
      <c r="B17" s="3">
        <v>127</v>
      </c>
      <c r="C17" s="4">
        <v>100</v>
      </c>
      <c r="D17" s="4">
        <v>96.230003356933594</v>
      </c>
      <c r="E17" s="4">
        <v>96.607002258300781</v>
      </c>
      <c r="G17" s="3" t="s">
        <v>13</v>
      </c>
      <c r="H17" s="3">
        <f>B17+B49+B68</f>
        <v>171</v>
      </c>
      <c r="I17" s="4">
        <f>(C17+C49+C68)/3</f>
        <v>99.780701754385973</v>
      </c>
      <c r="J17" s="4">
        <f>(D17+D49+D68)/3</f>
        <v>96.230003356933594</v>
      </c>
      <c r="K17" s="4">
        <f>(E17+E49+E68)/3</f>
        <v>96.637105975234718</v>
      </c>
    </row>
    <row r="18" spans="1:12" x14ac:dyDescent="0.3">
      <c r="A18" s="3" t="s">
        <v>14</v>
      </c>
      <c r="B18" s="3">
        <v>502</v>
      </c>
      <c r="C18" s="4">
        <v>100</v>
      </c>
      <c r="D18" s="4">
        <v>96.849998474121094</v>
      </c>
      <c r="E18" s="4">
        <v>97.165000915527344</v>
      </c>
      <c r="G18" s="3" t="s">
        <v>14</v>
      </c>
      <c r="H18" s="3">
        <f>B18+B50+B69</f>
        <v>604</v>
      </c>
      <c r="I18" s="4">
        <f>(C18+C50+C69)/3</f>
        <v>99.693486590038319</v>
      </c>
      <c r="J18" s="4">
        <f>(D18+D50+D69)/3</f>
        <v>96.849998474121094</v>
      </c>
      <c r="K18" s="4">
        <f>(E18+E50+E69)/3</f>
        <v>97.171689614482304</v>
      </c>
    </row>
    <row r="19" spans="1:12" x14ac:dyDescent="0.3">
      <c r="A19" s="3" t="s">
        <v>15</v>
      </c>
      <c r="B19" s="3">
        <v>150</v>
      </c>
      <c r="C19" s="4">
        <v>100</v>
      </c>
      <c r="D19" s="4">
        <v>96.709999084472656</v>
      </c>
      <c r="E19" s="4">
        <v>97.03900146484375</v>
      </c>
      <c r="G19" s="3" t="s">
        <v>15</v>
      </c>
      <c r="H19" s="3">
        <f>B19+B51+B70</f>
        <v>187</v>
      </c>
      <c r="I19" s="4">
        <f>(C19+C51+C70)/3</f>
        <v>99.569892473118273</v>
      </c>
      <c r="J19" s="4">
        <f>(D19+D51+D70)/3</f>
        <v>96.709999084472656</v>
      </c>
      <c r="K19" s="4">
        <f>(E19+E51+E70)/3</f>
        <v>97.029485640987275</v>
      </c>
    </row>
    <row r="20" spans="1:12" x14ac:dyDescent="0.3">
      <c r="A20" s="3" t="s">
        <v>16</v>
      </c>
      <c r="B20" s="3">
        <v>119</v>
      </c>
      <c r="C20" s="4">
        <v>100</v>
      </c>
      <c r="D20" s="4">
        <v>95.19000244140625</v>
      </c>
      <c r="E20" s="4">
        <v>95.670997619628906</v>
      </c>
      <c r="G20" s="3" t="s">
        <v>16</v>
      </c>
      <c r="H20" s="3">
        <f>B20+B52+B71</f>
        <v>170</v>
      </c>
      <c r="I20" s="4">
        <f>(C20+C52+C71)/3</f>
        <v>98.125</v>
      </c>
      <c r="J20" s="4">
        <f>(D20+D52+D71)/3</f>
        <v>95.19000244140625</v>
      </c>
      <c r="K20" s="4">
        <f>(E20+E52+E71)/3</f>
        <v>95.470082600911454</v>
      </c>
    </row>
    <row r="21" spans="1:12" x14ac:dyDescent="0.3">
      <c r="A21" s="3" t="s">
        <v>17</v>
      </c>
      <c r="B21" s="3">
        <v>14</v>
      </c>
      <c r="C21" s="4">
        <v>100</v>
      </c>
      <c r="D21" s="4">
        <v>96.319999694824219</v>
      </c>
      <c r="E21" s="4">
        <v>96.688003540039063</v>
      </c>
      <c r="G21" s="3" t="s">
        <v>17</v>
      </c>
      <c r="H21" s="3">
        <f>B21</f>
        <v>14</v>
      </c>
      <c r="I21" s="4">
        <f>C21</f>
        <v>100</v>
      </c>
      <c r="J21" s="4">
        <f>D21</f>
        <v>96.319999694824219</v>
      </c>
      <c r="K21" s="4">
        <f>E21</f>
        <v>96.688003540039063</v>
      </c>
    </row>
    <row r="22" spans="1:12" x14ac:dyDescent="0.3">
      <c r="A22" s="3" t="s">
        <v>18</v>
      </c>
      <c r="B22" s="3">
        <v>392</v>
      </c>
      <c r="C22" s="4">
        <v>99.362244897959187</v>
      </c>
      <c r="D22" s="4">
        <v>95.160003662109375</v>
      </c>
      <c r="E22" s="4">
        <v>95.580221682178731</v>
      </c>
      <c r="G22" s="3" t="s">
        <v>18</v>
      </c>
      <c r="H22" s="3">
        <f>B22+B32+B72</f>
        <v>410</v>
      </c>
      <c r="I22" s="4">
        <f>(C22+C32+C72)/3</f>
        <v>99.454081632653057</v>
      </c>
      <c r="J22" s="4">
        <f>(D22+D32+D72)/3</f>
        <v>95.160003662109375</v>
      </c>
      <c r="K22" s="4">
        <f>(E22+E32+E72)/3</f>
        <v>95.653406877005906</v>
      </c>
    </row>
    <row r="23" spans="1:12" x14ac:dyDescent="0.3">
      <c r="A23" s="3" t="s">
        <v>19</v>
      </c>
      <c r="B23" s="3">
        <v>195</v>
      </c>
      <c r="C23" s="4">
        <v>100</v>
      </c>
      <c r="D23" s="4">
        <v>93.577641374636926</v>
      </c>
      <c r="E23" s="4">
        <v>94.21987719413562</v>
      </c>
      <c r="G23" s="3" t="s">
        <v>19</v>
      </c>
      <c r="H23" s="3">
        <f>B23+B33+B54+B73</f>
        <v>306</v>
      </c>
      <c r="I23" s="4">
        <f>(C23+C33+C54+C73)/4</f>
        <v>98.325487012987011</v>
      </c>
      <c r="J23" s="4">
        <f>(D23+D33+D54+D73)/4</f>
        <v>94.883225574977814</v>
      </c>
      <c r="K23" s="4">
        <f>(E23+E33+E54+E73)/4</f>
        <v>95.256960340979759</v>
      </c>
    </row>
    <row r="24" spans="1:12" x14ac:dyDescent="0.3">
      <c r="A24" s="3" t="s">
        <v>20</v>
      </c>
      <c r="B24" s="3">
        <v>232</v>
      </c>
      <c r="C24" s="4">
        <v>100</v>
      </c>
      <c r="D24" s="4">
        <v>95.550258998213138</v>
      </c>
      <c r="E24" s="4">
        <v>95.995231957271187</v>
      </c>
      <c r="G24" s="3" t="s">
        <v>20</v>
      </c>
      <c r="H24" s="3">
        <f>B24+B34+B55+B74</f>
        <v>297</v>
      </c>
      <c r="I24" s="4">
        <f>(C24+C34+C55+C74)/4</f>
        <v>98.54117647058824</v>
      </c>
      <c r="J24" s="4">
        <f>(D24+D34+D55+D74)/4</f>
        <v>95.560861625600467</v>
      </c>
      <c r="K24" s="4">
        <f>(E24+E34+E55+E74)/4</f>
        <v>95.904926256352184</v>
      </c>
    </row>
    <row r="25" spans="1:12" x14ac:dyDescent="0.3">
      <c r="A25" s="5" t="s">
        <v>21</v>
      </c>
      <c r="B25" s="6">
        <v>4267</v>
      </c>
      <c r="C25" s="7">
        <v>99.871103820014056</v>
      </c>
      <c r="D25" s="7">
        <v>95.863251204453789</v>
      </c>
      <c r="E25" s="7">
        <v>96.264035965369914</v>
      </c>
      <c r="G25" s="3" t="s">
        <v>27</v>
      </c>
      <c r="H25" s="3">
        <f>B53</f>
        <v>2</v>
      </c>
      <c r="I25" s="3">
        <f>C53</f>
        <v>92.5</v>
      </c>
      <c r="J25" s="4">
        <f>D53</f>
        <v>95.409999847412109</v>
      </c>
      <c r="K25" s="4">
        <f>E53</f>
        <v>94.974002838134766</v>
      </c>
    </row>
    <row r="26" spans="1:12" x14ac:dyDescent="0.3">
      <c r="G26" s="5" t="s">
        <v>21</v>
      </c>
      <c r="H26" s="6">
        <f>SUM(H9:H25)</f>
        <v>5546</v>
      </c>
      <c r="I26" s="7">
        <f>(SUM(I9:I25))/17</f>
        <v>98.452620989897611</v>
      </c>
      <c r="J26" s="7">
        <f>(SUM(J9:J25))/17</f>
        <v>95.843111967511618</v>
      </c>
      <c r="K26" s="7">
        <f>(SUM(K9:K25))/17</f>
        <v>96.113600254479707</v>
      </c>
    </row>
    <row r="28" spans="1:12" x14ac:dyDescent="0.3">
      <c r="A28" s="28" t="s">
        <v>22</v>
      </c>
    </row>
    <row r="29" spans="1:12" ht="28.8" x14ac:dyDescent="0.3">
      <c r="A29" s="18" t="s">
        <v>1</v>
      </c>
      <c r="B29" s="18" t="s">
        <v>23</v>
      </c>
      <c r="C29" s="19" t="s">
        <v>24</v>
      </c>
      <c r="D29" s="19" t="s">
        <v>25</v>
      </c>
      <c r="E29" s="19" t="s">
        <v>5</v>
      </c>
      <c r="G29" s="24" t="s">
        <v>40</v>
      </c>
      <c r="H29" s="23" t="s">
        <v>33</v>
      </c>
      <c r="I29" s="23" t="s">
        <v>32</v>
      </c>
      <c r="J29" s="24" t="s">
        <v>34</v>
      </c>
      <c r="K29" s="24" t="s">
        <v>35</v>
      </c>
      <c r="L29" s="24" t="s">
        <v>37</v>
      </c>
    </row>
    <row r="30" spans="1:12" ht="28.8" x14ac:dyDescent="0.3">
      <c r="A30" s="3" t="s">
        <v>6</v>
      </c>
      <c r="B30" s="3">
        <v>1</v>
      </c>
      <c r="C30" s="8">
        <v>100</v>
      </c>
      <c r="D30" s="8">
        <v>95.94000244140625</v>
      </c>
      <c r="E30" s="8">
        <v>96.549003601074219</v>
      </c>
      <c r="G30" s="20" t="s">
        <v>31</v>
      </c>
      <c r="H30" s="21">
        <v>235</v>
      </c>
      <c r="I30" s="21">
        <v>16</v>
      </c>
      <c r="J30" s="21">
        <v>66</v>
      </c>
      <c r="K30" s="21">
        <v>7</v>
      </c>
      <c r="L30" s="21">
        <f>SUM(H30:K30)</f>
        <v>324</v>
      </c>
    </row>
    <row r="31" spans="1:12" x14ac:dyDescent="0.3">
      <c r="A31" s="3" t="s">
        <v>12</v>
      </c>
      <c r="B31" s="3">
        <v>2</v>
      </c>
      <c r="C31" s="8">
        <v>100</v>
      </c>
      <c r="D31" s="8">
        <v>98.5</v>
      </c>
      <c r="E31" s="8">
        <v>98.724998474121094</v>
      </c>
      <c r="G31" s="3" t="s">
        <v>36</v>
      </c>
      <c r="H31" s="3">
        <f>B25</f>
        <v>4267</v>
      </c>
      <c r="I31" s="3">
        <f>B75</f>
        <v>229</v>
      </c>
      <c r="J31" s="3">
        <f>B56</f>
        <v>994</v>
      </c>
      <c r="K31" s="3">
        <f>B35</f>
        <v>56</v>
      </c>
      <c r="L31" s="21">
        <f t="shared" ref="L31:L32" si="0">SUM(H31:K31)</f>
        <v>5546</v>
      </c>
    </row>
    <row r="32" spans="1:12" x14ac:dyDescent="0.3">
      <c r="A32" s="3" t="s">
        <v>18</v>
      </c>
      <c r="B32" s="3">
        <v>9</v>
      </c>
      <c r="C32" s="8">
        <v>99</v>
      </c>
      <c r="D32" s="8">
        <v>95.160003662109375</v>
      </c>
      <c r="E32" s="8">
        <v>95.736001756456162</v>
      </c>
      <c r="G32" s="26" t="s">
        <v>41</v>
      </c>
      <c r="H32" s="22">
        <f>SUM(H30:H31)</f>
        <v>4502</v>
      </c>
      <c r="I32" s="22">
        <f t="shared" ref="I32:K32" si="1">SUM(I30:I31)</f>
        <v>245</v>
      </c>
      <c r="J32" s="22">
        <f t="shared" si="1"/>
        <v>1060</v>
      </c>
      <c r="K32" s="22">
        <f t="shared" si="1"/>
        <v>63</v>
      </c>
      <c r="L32" s="25">
        <f t="shared" si="0"/>
        <v>5870</v>
      </c>
    </row>
    <row r="33" spans="1:12" ht="28.8" x14ac:dyDescent="0.3">
      <c r="A33" s="3" t="s">
        <v>19</v>
      </c>
      <c r="B33" s="3">
        <v>14</v>
      </c>
      <c r="C33" s="8">
        <v>96.142857142857139</v>
      </c>
      <c r="D33" s="8">
        <v>95.548570360456196</v>
      </c>
      <c r="E33" s="8">
        <v>95.637714930943076</v>
      </c>
      <c r="G33" s="24" t="s">
        <v>42</v>
      </c>
      <c r="H33" s="23" t="s">
        <v>33</v>
      </c>
      <c r="I33" s="23" t="s">
        <v>32</v>
      </c>
      <c r="J33" s="24" t="s">
        <v>34</v>
      </c>
      <c r="K33" s="24" t="s">
        <v>35</v>
      </c>
      <c r="L33" s="24" t="s">
        <v>37</v>
      </c>
    </row>
    <row r="34" spans="1:12" x14ac:dyDescent="0.3">
      <c r="A34" s="3" t="s">
        <v>20</v>
      </c>
      <c r="B34" s="3">
        <v>30</v>
      </c>
      <c r="C34" s="8">
        <v>97.4</v>
      </c>
      <c r="D34" s="8">
        <v>94.7326655069987</v>
      </c>
      <c r="E34" s="8">
        <v>95.132766469319662</v>
      </c>
      <c r="G34" s="3" t="s">
        <v>38</v>
      </c>
      <c r="H34" s="3">
        <v>3053</v>
      </c>
      <c r="I34" s="3">
        <v>179</v>
      </c>
      <c r="J34" s="3">
        <v>727</v>
      </c>
      <c r="K34" s="3">
        <v>42</v>
      </c>
      <c r="L34" s="3">
        <f>SUM(H34:K34)</f>
        <v>4001</v>
      </c>
    </row>
    <row r="35" spans="1:12" x14ac:dyDescent="0.3">
      <c r="A35" s="9" t="s">
        <v>21</v>
      </c>
      <c r="B35" s="10">
        <v>56</v>
      </c>
      <c r="C35" s="11">
        <v>97.482142857142861</v>
      </c>
      <c r="D35" s="11">
        <v>95.161428315298892</v>
      </c>
      <c r="E35" s="11">
        <v>95.50953606196812</v>
      </c>
      <c r="G35" s="3" t="s">
        <v>39</v>
      </c>
      <c r="H35" s="3">
        <v>2713</v>
      </c>
      <c r="I35" s="3">
        <v>185</v>
      </c>
      <c r="J35" s="3">
        <v>888</v>
      </c>
      <c r="K35" s="3">
        <v>40</v>
      </c>
      <c r="L35" s="3">
        <f>SUM(H35:K35)</f>
        <v>3826</v>
      </c>
    </row>
    <row r="36" spans="1:12" x14ac:dyDescent="0.3">
      <c r="G36" s="26" t="s">
        <v>36</v>
      </c>
      <c r="H36" s="3">
        <v>4267</v>
      </c>
      <c r="I36" s="3">
        <v>229</v>
      </c>
      <c r="J36" s="3">
        <v>994</v>
      </c>
      <c r="K36" s="3">
        <v>56</v>
      </c>
      <c r="L36" s="3">
        <v>5546</v>
      </c>
    </row>
    <row r="37" spans="1:12" ht="28.8" x14ac:dyDescent="0.3">
      <c r="G37" s="24" t="s">
        <v>42</v>
      </c>
      <c r="H37" s="23" t="s">
        <v>33</v>
      </c>
      <c r="I37" s="23" t="s">
        <v>32</v>
      </c>
      <c r="J37" s="24" t="s">
        <v>34</v>
      </c>
      <c r="K37" s="24" t="s">
        <v>35</v>
      </c>
      <c r="L37" s="24" t="s">
        <v>37</v>
      </c>
    </row>
    <row r="38" spans="1:12" x14ac:dyDescent="0.3">
      <c r="G38" s="3" t="s">
        <v>43</v>
      </c>
      <c r="H38" s="27">
        <f>H34/H36</f>
        <v>0.71549097726740096</v>
      </c>
      <c r="I38" s="27">
        <f t="shared" ref="I38:L38" si="2">I34/I36</f>
        <v>0.78165938864628826</v>
      </c>
      <c r="J38" s="27">
        <f t="shared" si="2"/>
        <v>0.73138832997987924</v>
      </c>
      <c r="K38" s="27">
        <f t="shared" si="2"/>
        <v>0.75</v>
      </c>
      <c r="L38" s="27">
        <f t="shared" si="2"/>
        <v>0.72142084385142446</v>
      </c>
    </row>
    <row r="39" spans="1:12" x14ac:dyDescent="0.3">
      <c r="A39" s="28" t="s">
        <v>26</v>
      </c>
      <c r="G39" s="3" t="s">
        <v>44</v>
      </c>
      <c r="H39" s="27">
        <f>H35/H36</f>
        <v>0.63580970236700263</v>
      </c>
      <c r="I39" s="27">
        <f t="shared" ref="I39:L39" si="3">I35/I36</f>
        <v>0.80786026200873362</v>
      </c>
      <c r="J39" s="27">
        <f t="shared" si="3"/>
        <v>0.89336016096579474</v>
      </c>
      <c r="K39" s="27">
        <f t="shared" si="3"/>
        <v>0.7142857142857143</v>
      </c>
      <c r="L39" s="27">
        <f t="shared" si="3"/>
        <v>0.68986657050126221</v>
      </c>
    </row>
    <row r="40" spans="1:12" ht="28.8" x14ac:dyDescent="0.3">
      <c r="A40" s="1" t="s">
        <v>1</v>
      </c>
      <c r="B40" s="12" t="s">
        <v>2</v>
      </c>
      <c r="C40" s="2" t="s">
        <v>3</v>
      </c>
      <c r="D40" s="2" t="s">
        <v>4</v>
      </c>
      <c r="E40" s="2" t="s">
        <v>5</v>
      </c>
    </row>
    <row r="41" spans="1:12" x14ac:dyDescent="0.3">
      <c r="A41" s="3" t="s">
        <v>51</v>
      </c>
      <c r="B41" s="3">
        <v>142</v>
      </c>
      <c r="C41" s="8">
        <v>92.640845070422529</v>
      </c>
      <c r="D41" s="8">
        <v>95.629997253417969</v>
      </c>
      <c r="E41" s="8">
        <v>95.182129873356345</v>
      </c>
    </row>
    <row r="42" spans="1:12" x14ac:dyDescent="0.3">
      <c r="A42" s="3" t="s">
        <v>6</v>
      </c>
      <c r="B42" s="3">
        <v>137</v>
      </c>
      <c r="C42" s="8">
        <v>95.43795620437956</v>
      </c>
      <c r="D42" s="8">
        <v>95.94000244140625</v>
      </c>
      <c r="E42" s="8">
        <v>95.864697031731154</v>
      </c>
    </row>
    <row r="43" spans="1:12" x14ac:dyDescent="0.3">
      <c r="A43" s="3" t="s">
        <v>7</v>
      </c>
      <c r="B43" s="3">
        <v>44</v>
      </c>
      <c r="C43" s="8">
        <v>95.681818181818187</v>
      </c>
      <c r="D43" s="8">
        <v>95.879997253417969</v>
      </c>
      <c r="E43" s="8">
        <v>95.850273825905546</v>
      </c>
    </row>
    <row r="44" spans="1:12" x14ac:dyDescent="0.3">
      <c r="A44" s="3" t="s">
        <v>8</v>
      </c>
      <c r="B44" s="3">
        <v>37</v>
      </c>
      <c r="C44" s="8">
        <v>98.918918918918919</v>
      </c>
      <c r="D44" s="8">
        <v>95.860000610351563</v>
      </c>
      <c r="E44" s="8">
        <v>96.318840645455026</v>
      </c>
    </row>
    <row r="45" spans="1:12" x14ac:dyDescent="0.3">
      <c r="A45" s="3" t="s">
        <v>9</v>
      </c>
      <c r="B45" s="3">
        <v>54</v>
      </c>
      <c r="C45" s="8">
        <v>93.240740740740748</v>
      </c>
      <c r="D45" s="8">
        <v>92.94000244140625</v>
      </c>
      <c r="E45" s="8">
        <v>92.985111660427521</v>
      </c>
    </row>
    <row r="46" spans="1:12" x14ac:dyDescent="0.3">
      <c r="A46" s="3" t="s">
        <v>10</v>
      </c>
      <c r="B46" s="3">
        <v>22</v>
      </c>
      <c r="C46" s="8">
        <v>97.954545454545453</v>
      </c>
      <c r="D46" s="8">
        <v>96.900001525878906</v>
      </c>
      <c r="E46" s="8">
        <v>97.058179681951344</v>
      </c>
    </row>
    <row r="47" spans="1:12" x14ac:dyDescent="0.3">
      <c r="A47" s="3" t="s">
        <v>11</v>
      </c>
      <c r="B47" s="3">
        <v>152</v>
      </c>
      <c r="C47" s="8">
        <v>93.848684210526315</v>
      </c>
      <c r="D47" s="8">
        <v>95.900001525878906</v>
      </c>
      <c r="E47" s="8">
        <v>95.592302021227383</v>
      </c>
    </row>
    <row r="48" spans="1:12" x14ac:dyDescent="0.3">
      <c r="A48" s="3" t="s">
        <v>12</v>
      </c>
      <c r="B48" s="3">
        <v>139</v>
      </c>
      <c r="C48" s="8">
        <v>98.021582733812949</v>
      </c>
      <c r="D48" s="8">
        <v>97.543165467625897</v>
      </c>
      <c r="E48" s="8">
        <v>97.614928321015057</v>
      </c>
    </row>
    <row r="49" spans="1:5" x14ac:dyDescent="0.3">
      <c r="A49" s="3" t="s">
        <v>13</v>
      </c>
      <c r="B49" s="3">
        <v>38</v>
      </c>
      <c r="C49" s="8">
        <v>99.34210526315789</v>
      </c>
      <c r="D49" s="8">
        <v>96.230003356933594</v>
      </c>
      <c r="E49" s="8">
        <v>96.697313409102591</v>
      </c>
    </row>
    <row r="50" spans="1:5" x14ac:dyDescent="0.3">
      <c r="A50" s="3" t="s">
        <v>14</v>
      </c>
      <c r="B50" s="3">
        <v>87</v>
      </c>
      <c r="C50" s="8">
        <v>99.080459770114942</v>
      </c>
      <c r="D50" s="8">
        <v>96.849998474121094</v>
      </c>
      <c r="E50" s="8">
        <v>97.185067012392238</v>
      </c>
    </row>
    <row r="51" spans="1:5" x14ac:dyDescent="0.3">
      <c r="A51" s="3" t="s">
        <v>15</v>
      </c>
      <c r="B51" s="3">
        <v>31</v>
      </c>
      <c r="C51" s="8">
        <v>98.709677419354833</v>
      </c>
      <c r="D51" s="8">
        <v>96.709999084472656</v>
      </c>
      <c r="E51" s="8">
        <v>97.010453993274325</v>
      </c>
    </row>
    <row r="52" spans="1:5" x14ac:dyDescent="0.3">
      <c r="A52" s="3" t="s">
        <v>16</v>
      </c>
      <c r="B52" s="3">
        <v>48</v>
      </c>
      <c r="C52" s="8">
        <v>94.375</v>
      </c>
      <c r="D52" s="8">
        <v>95.19000244140625</v>
      </c>
      <c r="E52" s="8">
        <v>95.068252563476563</v>
      </c>
    </row>
    <row r="53" spans="1:5" x14ac:dyDescent="0.3">
      <c r="A53" s="3" t="s">
        <v>27</v>
      </c>
      <c r="B53" s="3">
        <v>2</v>
      </c>
      <c r="C53" s="8">
        <v>92.5</v>
      </c>
      <c r="D53" s="8">
        <v>95.409999847412109</v>
      </c>
      <c r="E53" s="8">
        <v>94.974002838134766</v>
      </c>
    </row>
    <row r="54" spans="1:5" x14ac:dyDescent="0.3">
      <c r="A54" s="3" t="s">
        <v>19</v>
      </c>
      <c r="B54" s="3">
        <v>44</v>
      </c>
      <c r="C54" s="8">
        <v>97.159090909090907</v>
      </c>
      <c r="D54" s="8">
        <v>95.392727765170008</v>
      </c>
      <c r="E54" s="8">
        <v>95.65768189863725</v>
      </c>
    </row>
    <row r="55" spans="1:5" x14ac:dyDescent="0.3">
      <c r="A55" s="3" t="s">
        <v>20</v>
      </c>
      <c r="B55" s="3">
        <v>17</v>
      </c>
      <c r="C55" s="8">
        <v>96.764705882352942</v>
      </c>
      <c r="D55" s="8">
        <v>95.749410292681532</v>
      </c>
      <c r="E55" s="8">
        <v>95.901706022374768</v>
      </c>
    </row>
    <row r="56" spans="1:5" x14ac:dyDescent="0.3">
      <c r="A56" s="5" t="s">
        <v>21</v>
      </c>
      <c r="B56" s="6">
        <v>994</v>
      </c>
      <c r="C56" s="13">
        <v>95.845070422535215</v>
      </c>
      <c r="D56" s="13">
        <v>96.016398715781008</v>
      </c>
      <c r="E56" s="13">
        <v>95.990875213438841</v>
      </c>
    </row>
    <row r="59" spans="1:5" x14ac:dyDescent="0.3">
      <c r="A59" s="28" t="s">
        <v>28</v>
      </c>
    </row>
    <row r="60" spans="1:5" ht="28.8" x14ac:dyDescent="0.3">
      <c r="A60" s="14" t="s">
        <v>1</v>
      </c>
      <c r="B60" s="15" t="s">
        <v>2</v>
      </c>
      <c r="C60" s="16" t="s">
        <v>3</v>
      </c>
      <c r="D60" s="16" t="s">
        <v>4</v>
      </c>
      <c r="E60" s="16" t="s">
        <v>5</v>
      </c>
    </row>
    <row r="61" spans="1:5" x14ac:dyDescent="0.3">
      <c r="A61" s="3" t="s">
        <v>51</v>
      </c>
      <c r="B61" s="3">
        <v>15</v>
      </c>
      <c r="C61" s="4">
        <v>100</v>
      </c>
      <c r="D61" s="4">
        <v>95.629997253417969</v>
      </c>
      <c r="E61" s="4">
        <v>96.067001342773438</v>
      </c>
    </row>
    <row r="62" spans="1:5" x14ac:dyDescent="0.3">
      <c r="A62" s="3" t="s">
        <v>6</v>
      </c>
      <c r="B62" s="3">
        <v>60</v>
      </c>
      <c r="C62" s="4">
        <v>100</v>
      </c>
      <c r="D62" s="4">
        <v>95.94000244140625</v>
      </c>
      <c r="E62" s="4">
        <v>96.346000671386719</v>
      </c>
    </row>
    <row r="63" spans="1:5" x14ac:dyDescent="0.3">
      <c r="A63" s="3" t="s">
        <v>7</v>
      </c>
      <c r="B63" s="3">
        <v>4</v>
      </c>
      <c r="C63" s="4">
        <v>100</v>
      </c>
      <c r="D63" s="4">
        <v>95.879997253417969</v>
      </c>
      <c r="E63" s="4">
        <v>96.291999816894531</v>
      </c>
    </row>
    <row r="64" spans="1:5" x14ac:dyDescent="0.3">
      <c r="A64" s="3" t="s">
        <v>8</v>
      </c>
      <c r="B64" s="3">
        <v>8</v>
      </c>
      <c r="C64" s="4">
        <v>100</v>
      </c>
      <c r="D64" s="4">
        <v>95.860000610351563</v>
      </c>
      <c r="E64" s="4">
        <v>96.274002075195313</v>
      </c>
    </row>
    <row r="65" spans="1:5" x14ac:dyDescent="0.3">
      <c r="A65" s="3" t="s">
        <v>10</v>
      </c>
      <c r="B65" s="3">
        <v>3</v>
      </c>
      <c r="C65" s="4">
        <v>100</v>
      </c>
      <c r="D65" s="4">
        <v>96.900001525878906</v>
      </c>
      <c r="E65" s="4">
        <v>97.209999084472656</v>
      </c>
    </row>
    <row r="66" spans="1:5" x14ac:dyDescent="0.3">
      <c r="A66" s="3" t="s">
        <v>11</v>
      </c>
      <c r="B66" s="3">
        <v>16</v>
      </c>
      <c r="C66" s="4">
        <v>100</v>
      </c>
      <c r="D66" s="4">
        <v>95.900001525878906</v>
      </c>
      <c r="E66" s="4">
        <v>96.30999755859375</v>
      </c>
    </row>
    <row r="67" spans="1:5" x14ac:dyDescent="0.3">
      <c r="A67" s="3" t="s">
        <v>12</v>
      </c>
      <c r="B67" s="3">
        <v>13</v>
      </c>
      <c r="C67" s="4">
        <v>100</v>
      </c>
      <c r="D67" s="4">
        <v>98</v>
      </c>
      <c r="E67" s="4">
        <v>98.199999295748199</v>
      </c>
    </row>
    <row r="68" spans="1:5" x14ac:dyDescent="0.3">
      <c r="A68" s="3" t="s">
        <v>13</v>
      </c>
      <c r="B68" s="3">
        <v>6</v>
      </c>
      <c r="C68" s="4">
        <v>100</v>
      </c>
      <c r="D68" s="4">
        <v>96.230003356933594</v>
      </c>
      <c r="E68" s="4">
        <v>96.607002258300781</v>
      </c>
    </row>
    <row r="69" spans="1:5" x14ac:dyDescent="0.3">
      <c r="A69" s="3" t="s">
        <v>14</v>
      </c>
      <c r="B69" s="3">
        <v>15</v>
      </c>
      <c r="C69" s="4">
        <v>100</v>
      </c>
      <c r="D69" s="4">
        <v>96.849998474121094</v>
      </c>
      <c r="E69" s="4">
        <v>97.165000915527344</v>
      </c>
    </row>
    <row r="70" spans="1:5" x14ac:dyDescent="0.3">
      <c r="A70" s="3" t="s">
        <v>15</v>
      </c>
      <c r="B70" s="3">
        <v>6</v>
      </c>
      <c r="C70" s="4">
        <v>100</v>
      </c>
      <c r="D70" s="4">
        <v>96.709999084472656</v>
      </c>
      <c r="E70" s="4">
        <v>97.03900146484375</v>
      </c>
    </row>
    <row r="71" spans="1:5" x14ac:dyDescent="0.3">
      <c r="A71" s="3" t="s">
        <v>16</v>
      </c>
      <c r="B71" s="3">
        <v>3</v>
      </c>
      <c r="C71" s="4">
        <v>100</v>
      </c>
      <c r="D71" s="4">
        <v>95.19000244140625</v>
      </c>
      <c r="E71" s="4">
        <v>95.670997619628906</v>
      </c>
    </row>
    <row r="72" spans="1:5" x14ac:dyDescent="0.3">
      <c r="A72" s="3" t="s">
        <v>18</v>
      </c>
      <c r="B72" s="3">
        <v>9</v>
      </c>
      <c r="C72" s="4">
        <v>100</v>
      </c>
      <c r="D72" s="4">
        <v>95.160003662109375</v>
      </c>
      <c r="E72" s="4">
        <v>95.643997192382813</v>
      </c>
    </row>
    <row r="73" spans="1:5" x14ac:dyDescent="0.3">
      <c r="A73" s="3" t="s">
        <v>19</v>
      </c>
      <c r="B73" s="3">
        <v>53</v>
      </c>
      <c r="C73" s="4">
        <v>100</v>
      </c>
      <c r="D73" s="4">
        <v>95.01396279964807</v>
      </c>
      <c r="E73" s="4">
        <v>95.512567340203049</v>
      </c>
    </row>
    <row r="74" spans="1:5" x14ac:dyDescent="0.3">
      <c r="A74" s="3" t="s">
        <v>20</v>
      </c>
      <c r="B74" s="3">
        <v>18</v>
      </c>
      <c r="C74" s="4">
        <v>100</v>
      </c>
      <c r="D74" s="4">
        <v>96.211111704508468</v>
      </c>
      <c r="E74" s="4">
        <v>96.590000576443146</v>
      </c>
    </row>
    <row r="75" spans="1:5" x14ac:dyDescent="0.3">
      <c r="A75" s="9" t="s">
        <v>21</v>
      </c>
      <c r="B75" s="10">
        <v>229</v>
      </c>
      <c r="C75" s="17">
        <v>100</v>
      </c>
      <c r="D75" s="17">
        <v>95.896463752313466</v>
      </c>
      <c r="E75" s="17">
        <v>96.306817067242079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121A7-5586-4B1F-A214-801A049C26F4}">
  <dimension ref="A1"/>
  <sheetViews>
    <sheetView workbookViewId="0">
      <selection activeCell="M49" sqref="M49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tabelle2024</vt:lpstr>
      <vt:lpstr>grafici2024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Tomasini Barbara</dc:creator>
  <cp:lastModifiedBy>Poppi Nicoletta</cp:lastModifiedBy>
  <dcterms:created xsi:type="dcterms:W3CDTF">2025-10-13T13:42:03Z</dcterms:created>
  <dcterms:modified xsi:type="dcterms:W3CDTF">2025-12-01T11:00:03Z</dcterms:modified>
</cp:coreProperties>
</file>