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activeTab="1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definedNames/>
  <calcPr fullCalcOnLoad="1"/>
</workbook>
</file>

<file path=xl/sharedStrings.xml><?xml version="1.0" encoding="utf-8"?>
<sst xmlns="http://schemas.openxmlformats.org/spreadsheetml/2006/main" count="86" uniqueCount="23">
  <si>
    <t>ANNO 2012</t>
  </si>
  <si>
    <t>AREA DIRIGENZA  MEDICO-VETERINARIA</t>
  </si>
  <si>
    <t>AREA DIRIGENZA  S.P.T.A</t>
  </si>
  <si>
    <t>COMPARTO SANITA'</t>
  </si>
  <si>
    <t>Importo complessivo risorse 
(fondi contrattuali)</t>
  </si>
  <si>
    <t xml:space="preserve">                   AMMONTARE COMPLESSIVO DEI PREMI (D.lgs. 33/2013, ART 20 COMMA 1)</t>
  </si>
  <si>
    <t>ANNO 2013</t>
  </si>
  <si>
    <t>ANNO 2014</t>
  </si>
  <si>
    <t>ANNO 2015</t>
  </si>
  <si>
    <t>,</t>
  </si>
  <si>
    <t>Importo totale corrisposto  Incentivi/risultato (comprensivo residui altri fondi)</t>
  </si>
  <si>
    <t>ANNO 2016</t>
  </si>
  <si>
    <t>ANNO 2017</t>
  </si>
  <si>
    <t>ANNO 2018</t>
  </si>
  <si>
    <t>ANNO 2019</t>
  </si>
  <si>
    <t>Importo complessivo risorse (fondi contrattuali)                                             Dal 2018, per l'area comparto sanità, il fondo istituito secondo art. 81 CCNL 2016 -2018 comprende premialità e fasce</t>
  </si>
  <si>
    <t>ANNO 2020</t>
  </si>
  <si>
    <t>AREA DIRIGENZA  SANITA'</t>
  </si>
  <si>
    <t>AREA DIRIGENZA  P.T.A</t>
  </si>
  <si>
    <r>
      <t xml:space="preserve">Importo complessivo risorse (fondi contrattuali)                                            </t>
    </r>
    <r>
      <rPr>
        <sz val="10"/>
        <rFont val="Times New Roman"/>
        <family val="1"/>
      </rPr>
      <t xml:space="preserve"> Dal 2018, per l'area comparto sanità, il fondo istituito secondo art. 81 CCNL 2016 -2018 comprende premialità e fasce; dal 2020 l'area dirigenza sanità comprende i dirigenti medici, veterinari e sanitari non medici</t>
    </r>
  </si>
  <si>
    <t>ANNO 2021</t>
  </si>
  <si>
    <t>N.B. dati aggiornati a febbraio 2022</t>
  </si>
  <si>
    <t>ANNO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</si>
</sst>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_-[$€-410]\ * #,##0.00_-;\-[$€-410]\ * #,##0.00_-;_-[$€-410]\ * &quot;-&quot;??_-;_-@_-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4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2" fillId="0" borderId="10" xfId="44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3" xfId="44" applyNumberFormat="1" applyFont="1" applyBorder="1" applyAlignment="1">
      <alignment vertical="center"/>
    </xf>
    <xf numFmtId="165" fontId="2" fillId="0" borderId="14" xfId="44" applyNumberFormat="1" applyFont="1" applyBorder="1" applyAlignment="1">
      <alignment vertical="center"/>
    </xf>
    <xf numFmtId="165" fontId="2" fillId="0" borderId="13" xfId="44" applyNumberFormat="1" applyFont="1" applyFill="1" applyBorder="1" applyAlignment="1">
      <alignment vertical="center"/>
    </xf>
    <xf numFmtId="165" fontId="2" fillId="0" borderId="14" xfId="44" applyNumberFormat="1" applyFont="1" applyFill="1" applyBorder="1" applyAlignment="1">
      <alignment vertical="center"/>
    </xf>
    <xf numFmtId="165" fontId="0" fillId="0" borderId="10" xfId="0" applyNumberFormat="1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4.421875" style="1" customWidth="1"/>
    <col min="2" max="6" width="14.8515625" style="1" customWidth="1"/>
    <col min="7" max="8" width="13.0039062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37.5" customHeight="1">
      <c r="A3" s="3" t="s">
        <v>0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8" ht="42" customHeight="1">
      <c r="A4" s="5" t="s">
        <v>4</v>
      </c>
      <c r="B4" s="18">
        <f>3455063+753384</f>
        <v>4208447</v>
      </c>
      <c r="C4" s="19"/>
      <c r="D4" s="18">
        <f>570827+681750</f>
        <v>1252577</v>
      </c>
      <c r="E4" s="19"/>
      <c r="F4" s="14">
        <v>9209938</v>
      </c>
      <c r="G4" s="15"/>
      <c r="H4" s="15"/>
    </row>
    <row r="5" spans="1:8" ht="47.25">
      <c r="A5" s="5" t="s">
        <v>10</v>
      </c>
      <c r="B5" s="18">
        <v>3502297.87</v>
      </c>
      <c r="C5" s="19"/>
      <c r="D5" s="18">
        <v>782206.62</v>
      </c>
      <c r="E5" s="19"/>
      <c r="F5" s="14">
        <v>7941757.54</v>
      </c>
      <c r="G5" s="15"/>
      <c r="H5" s="15"/>
    </row>
    <row r="6" spans="1:6" ht="13.5" customHeight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F3:H3"/>
    <mergeCell ref="F4:H4"/>
    <mergeCell ref="F5:H5"/>
    <mergeCell ref="B3:C3"/>
    <mergeCell ref="B4:C4"/>
    <mergeCell ref="B5:C5"/>
    <mergeCell ref="D3:E3"/>
    <mergeCell ref="D4:E4"/>
    <mergeCell ref="D5:E5"/>
  </mergeCells>
  <printOptions/>
  <pageMargins left="0.71" right="0.2" top="0.71" bottom="0.5" header="0.22" footer="0.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3.00390625" style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51" customHeight="1">
      <c r="A3" s="3" t="s">
        <v>20</v>
      </c>
      <c r="B3" s="16" t="s">
        <v>17</v>
      </c>
      <c r="C3" s="17"/>
      <c r="D3" s="16" t="s">
        <v>18</v>
      </c>
      <c r="E3" s="17"/>
      <c r="F3" s="12" t="s">
        <v>3</v>
      </c>
      <c r="G3" s="13"/>
      <c r="H3" s="13"/>
    </row>
    <row r="4" spans="1:9" ht="120.75">
      <c r="A4" s="5" t="s">
        <v>19</v>
      </c>
      <c r="B4" s="18">
        <v>1994357</v>
      </c>
      <c r="C4" s="19"/>
      <c r="D4" s="18">
        <v>286635</v>
      </c>
      <c r="E4" s="19"/>
      <c r="F4" s="14">
        <v>13756522</v>
      </c>
      <c r="G4" s="22"/>
      <c r="H4" s="22"/>
      <c r="I4" s="11"/>
    </row>
    <row r="5" spans="1:9" ht="63">
      <c r="A5" s="5" t="s">
        <v>10</v>
      </c>
      <c r="B5" s="18">
        <v>0</v>
      </c>
      <c r="C5" s="19"/>
      <c r="D5" s="20">
        <v>0</v>
      </c>
      <c r="E5" s="21"/>
      <c r="F5" s="14">
        <v>5008453</v>
      </c>
      <c r="G5" s="22"/>
      <c r="H5" s="22"/>
      <c r="I5" s="6"/>
    </row>
    <row r="6" spans="1:6" ht="13.5" customHeight="1">
      <c r="A6" s="2"/>
      <c r="B6" s="2"/>
      <c r="C6" s="2"/>
      <c r="D6" s="2" t="s">
        <v>9</v>
      </c>
      <c r="E6" s="2"/>
      <c r="F6" s="2"/>
    </row>
    <row r="7" spans="1:6" ht="12.75">
      <c r="A7" s="2" t="s">
        <v>21</v>
      </c>
      <c r="B7" s="2"/>
      <c r="C7" s="2"/>
      <c r="D7" s="2"/>
      <c r="E7" s="2"/>
      <c r="F7" s="2"/>
    </row>
    <row r="9" ht="12.75">
      <c r="B9" s="6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3.00390625" style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51" customHeight="1">
      <c r="A3" s="3" t="s">
        <v>22</v>
      </c>
      <c r="B3" s="16" t="s">
        <v>17</v>
      </c>
      <c r="C3" s="17"/>
      <c r="D3" s="16" t="s">
        <v>18</v>
      </c>
      <c r="E3" s="17"/>
      <c r="F3" s="12" t="s">
        <v>3</v>
      </c>
      <c r="G3" s="13"/>
      <c r="H3" s="13"/>
    </row>
    <row r="4" spans="1:9" ht="120.75">
      <c r="A4" s="5" t="s">
        <v>19</v>
      </c>
      <c r="B4" s="18">
        <v>1994357</v>
      </c>
      <c r="C4" s="19"/>
      <c r="D4" s="18">
        <v>286635</v>
      </c>
      <c r="E4" s="19"/>
      <c r="F4" s="14">
        <v>13756522</v>
      </c>
      <c r="G4" s="22"/>
      <c r="H4" s="22"/>
      <c r="I4" s="11"/>
    </row>
    <row r="5" spans="1:9" ht="63">
      <c r="A5" s="5" t="s">
        <v>10</v>
      </c>
      <c r="B5" s="18">
        <v>0</v>
      </c>
      <c r="C5" s="19"/>
      <c r="D5" s="20">
        <v>0</v>
      </c>
      <c r="E5" s="21"/>
      <c r="F5" s="14">
        <v>436977</v>
      </c>
      <c r="G5" s="22"/>
      <c r="H5" s="22"/>
      <c r="I5" s="6"/>
    </row>
    <row r="6" spans="1:6" ht="13.5" customHeight="1">
      <c r="A6" s="2"/>
      <c r="B6" s="2"/>
      <c r="C6" s="2"/>
      <c r="D6" s="2" t="s">
        <v>9</v>
      </c>
      <c r="E6" s="2"/>
      <c r="F6" s="2"/>
    </row>
    <row r="7" spans="1:6" ht="12.75">
      <c r="A7" s="2" t="s">
        <v>21</v>
      </c>
      <c r="B7" s="2"/>
      <c r="C7" s="2"/>
      <c r="D7" s="2"/>
      <c r="E7" s="2"/>
      <c r="F7" s="2"/>
    </row>
    <row r="9" ht="12.75">
      <c r="B9" s="6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7.140625" style="1" customWidth="1"/>
    <col min="2" max="6" width="14.8515625" style="1" customWidth="1"/>
    <col min="7" max="7" width="13.00390625" style="1" customWidth="1"/>
    <col min="8" max="8" width="8.71093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37.5" customHeight="1">
      <c r="A3" s="3" t="s">
        <v>6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8" ht="42" customHeight="1">
      <c r="A4" s="5" t="s">
        <v>4</v>
      </c>
      <c r="B4" s="18">
        <f>3565989+995183</f>
        <v>4561172</v>
      </c>
      <c r="C4" s="19"/>
      <c r="D4" s="18">
        <f>607517+597631</f>
        <v>1205148</v>
      </c>
      <c r="E4" s="19"/>
      <c r="F4" s="14">
        <v>10450398</v>
      </c>
      <c r="G4" s="15"/>
      <c r="H4" s="15"/>
    </row>
    <row r="5" spans="1:8" ht="63">
      <c r="A5" s="5" t="s">
        <v>10</v>
      </c>
      <c r="B5" s="18">
        <v>3692051.72</v>
      </c>
      <c r="C5" s="19"/>
      <c r="D5" s="18">
        <v>769258.16</v>
      </c>
      <c r="E5" s="19"/>
      <c r="F5" s="14">
        <v>7826768.87</v>
      </c>
      <c r="G5" s="15"/>
      <c r="H5" s="15"/>
    </row>
    <row r="6" spans="1:6" ht="13.5" customHeight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6.00390625" style="1" customWidth="1"/>
    <col min="2" max="6" width="14.8515625" style="1" customWidth="1"/>
    <col min="7" max="7" width="13.00390625" style="1" customWidth="1"/>
    <col min="8" max="8" width="10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37.5" customHeight="1">
      <c r="A3" s="3" t="s">
        <v>7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8" ht="42" customHeight="1">
      <c r="A4" s="5" t="s">
        <v>4</v>
      </c>
      <c r="B4" s="18">
        <f>1017526+3613759</f>
        <v>4631285</v>
      </c>
      <c r="C4" s="19"/>
      <c r="D4" s="18">
        <f>632634+575883</f>
        <v>1208517</v>
      </c>
      <c r="E4" s="19"/>
      <c r="F4" s="14">
        <f>7593993</f>
        <v>7593993</v>
      </c>
      <c r="G4" s="15"/>
      <c r="H4" s="15"/>
    </row>
    <row r="5" spans="1:8" ht="63">
      <c r="A5" s="5" t="s">
        <v>10</v>
      </c>
      <c r="B5" s="18">
        <v>3910662.89</v>
      </c>
      <c r="C5" s="19"/>
      <c r="D5" s="18">
        <v>779888.44</v>
      </c>
      <c r="E5" s="19"/>
      <c r="F5" s="14">
        <v>7983101.76</v>
      </c>
      <c r="G5" s="15"/>
      <c r="H5" s="15"/>
    </row>
    <row r="6" spans="1:6" ht="13.5" customHeight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3.00390625" style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37.5" customHeight="1">
      <c r="A3" s="3" t="s">
        <v>8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8" ht="42" customHeight="1">
      <c r="A4" s="5" t="s">
        <v>4</v>
      </c>
      <c r="B4" s="18">
        <f>1018190+3709149</f>
        <v>4727339</v>
      </c>
      <c r="C4" s="19"/>
      <c r="D4" s="18">
        <f>609480+501201</f>
        <v>1110681</v>
      </c>
      <c r="E4" s="19"/>
      <c r="F4" s="14">
        <f>6308743+422570</f>
        <v>6731313</v>
      </c>
      <c r="G4" s="15"/>
      <c r="H4" s="15"/>
    </row>
    <row r="5" spans="1:8" ht="63">
      <c r="A5" s="5" t="s">
        <v>10</v>
      </c>
      <c r="B5" s="18">
        <v>3715473.44</v>
      </c>
      <c r="C5" s="19"/>
      <c r="D5" s="20">
        <v>759880.6</v>
      </c>
      <c r="E5" s="21"/>
      <c r="F5" s="14">
        <v>7029296.82</v>
      </c>
      <c r="G5" s="15"/>
      <c r="H5" s="15"/>
    </row>
    <row r="6" spans="1:6" ht="13.5" customHeight="1">
      <c r="A6" s="2"/>
      <c r="B6" s="2"/>
      <c r="C6" s="2"/>
      <c r="D6" s="2" t="s">
        <v>9</v>
      </c>
      <c r="E6" s="2"/>
      <c r="F6" s="2"/>
    </row>
    <row r="7" spans="1:6" ht="12.75">
      <c r="A7" s="2"/>
      <c r="B7" s="2"/>
      <c r="C7" s="2"/>
      <c r="D7" s="2"/>
      <c r="E7" s="2"/>
      <c r="F7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3.00390625" style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51" customHeight="1">
      <c r="A3" s="3" t="s">
        <v>11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8" ht="42" customHeight="1">
      <c r="A4" s="5" t="s">
        <v>4</v>
      </c>
      <c r="B4" s="18">
        <f>4751407+993425</f>
        <v>5744832</v>
      </c>
      <c r="C4" s="19"/>
      <c r="D4" s="18">
        <f>534017+442252</f>
        <v>976269</v>
      </c>
      <c r="E4" s="19"/>
      <c r="F4" s="14">
        <v>7627597</v>
      </c>
      <c r="G4" s="15"/>
      <c r="H4" s="15"/>
    </row>
    <row r="5" spans="1:8" ht="63">
      <c r="A5" s="5" t="s">
        <v>10</v>
      </c>
      <c r="B5" s="18">
        <f>2942149+683341</f>
        <v>3625490</v>
      </c>
      <c r="C5" s="19"/>
      <c r="D5" s="20">
        <f>506597+396337</f>
        <v>902934</v>
      </c>
      <c r="E5" s="21"/>
      <c r="F5" s="14">
        <f>5808922+1107118</f>
        <v>6916040</v>
      </c>
      <c r="G5" s="15"/>
      <c r="H5" s="15"/>
    </row>
    <row r="6" spans="1:6" ht="13.5" customHeight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4.57421875" style="1" bestFit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51" customHeight="1">
      <c r="A3" s="3" t="s">
        <v>12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8" ht="42" customHeight="1">
      <c r="A4" s="5" t="s">
        <v>4</v>
      </c>
      <c r="B4" s="18">
        <f>5346823+904647</f>
        <v>6251470</v>
      </c>
      <c r="C4" s="19"/>
      <c r="D4" s="18">
        <f>451413+383573</f>
        <v>834986</v>
      </c>
      <c r="E4" s="19"/>
      <c r="F4" s="14">
        <v>8963024</v>
      </c>
      <c r="G4" s="15"/>
      <c r="H4" s="15"/>
    </row>
    <row r="5" spans="1:8" ht="63">
      <c r="A5" s="5" t="s">
        <v>10</v>
      </c>
      <c r="B5" s="18">
        <f>1408425+1901463+255531+444868</f>
        <v>4010287</v>
      </c>
      <c r="C5" s="19"/>
      <c r="D5" s="20">
        <f>472683.56+155085.85+69107.67+130371.47</f>
        <v>827248.55</v>
      </c>
      <c r="E5" s="21"/>
      <c r="F5" s="14">
        <f>5267058.49+1008362.96+724306.76+16.63</f>
        <v>6999744.84</v>
      </c>
      <c r="G5" s="15"/>
      <c r="H5" s="15"/>
    </row>
    <row r="6" spans="1:6" ht="13.5" customHeight="1">
      <c r="A6" s="2"/>
      <c r="B6" s="2"/>
      <c r="C6" s="2"/>
      <c r="D6" s="2"/>
      <c r="E6" s="2"/>
      <c r="F6" s="2"/>
    </row>
    <row r="7" spans="1:7" ht="12.75">
      <c r="A7" s="2"/>
      <c r="B7" s="2"/>
      <c r="C7" s="2"/>
      <c r="D7" s="2"/>
      <c r="E7" s="2"/>
      <c r="F7" s="2"/>
      <c r="G7" s="9"/>
    </row>
    <row r="8" ht="12.75">
      <c r="G8" s="10"/>
    </row>
    <row r="9" ht="12.75">
      <c r="G9" s="10"/>
    </row>
    <row r="10" spans="3:7" ht="12.75">
      <c r="C10" s="11"/>
      <c r="D10" s="6"/>
      <c r="G10" s="10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3.00390625" style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51" customHeight="1">
      <c r="A3" s="3" t="s">
        <v>13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8" ht="110.25">
      <c r="A4" s="5" t="s">
        <v>15</v>
      </c>
      <c r="B4" s="18">
        <f>5554261+747206</f>
        <v>6301467</v>
      </c>
      <c r="C4" s="19"/>
      <c r="D4" s="18">
        <f>400340+349193</f>
        <v>749533</v>
      </c>
      <c r="E4" s="19"/>
      <c r="F4" s="14">
        <v>17110146</v>
      </c>
      <c r="G4" s="15"/>
      <c r="H4" s="15"/>
    </row>
    <row r="5" spans="1:10" ht="63">
      <c r="A5" s="5" t="s">
        <v>10</v>
      </c>
      <c r="B5" s="18">
        <f>3935469.44+665782.12</f>
        <v>4601251.56</v>
      </c>
      <c r="C5" s="19"/>
      <c r="D5" s="20">
        <f>484667.31+177300.63+53444.32+137701.48</f>
        <v>853113.7399999999</v>
      </c>
      <c r="E5" s="21"/>
      <c r="F5" s="14">
        <f>5992477.31+1149056.98+797655.53</f>
        <v>7939189.819999999</v>
      </c>
      <c r="G5" s="15"/>
      <c r="H5" s="15"/>
      <c r="J5" s="6"/>
    </row>
    <row r="6" spans="1:6" ht="13.5" customHeight="1">
      <c r="A6" s="2"/>
      <c r="B6" s="2"/>
      <c r="C6" s="2"/>
      <c r="D6" s="2" t="s">
        <v>9</v>
      </c>
      <c r="E6" s="2"/>
      <c r="F6" s="2"/>
    </row>
    <row r="7" spans="1:7" ht="12.75">
      <c r="A7" s="2"/>
      <c r="B7" s="2"/>
      <c r="C7" s="8"/>
      <c r="D7" s="2"/>
      <c r="E7" s="8"/>
      <c r="F7" s="2"/>
      <c r="G7" s="7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3.00390625" style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51" customHeight="1">
      <c r="A3" s="3" t="s">
        <v>14</v>
      </c>
      <c r="B3" s="16" t="s">
        <v>1</v>
      </c>
      <c r="C3" s="17"/>
      <c r="D3" s="16" t="s">
        <v>2</v>
      </c>
      <c r="E3" s="17"/>
      <c r="F3" s="12" t="s">
        <v>3</v>
      </c>
      <c r="G3" s="13"/>
      <c r="H3" s="13"/>
    </row>
    <row r="4" spans="1:9" ht="110.25">
      <c r="A4" s="5" t="s">
        <v>15</v>
      </c>
      <c r="B4" s="18">
        <f>3384950+2271557</f>
        <v>5656507</v>
      </c>
      <c r="C4" s="19"/>
      <c r="D4" s="18">
        <f>356413+399672+171444+135563</f>
        <v>1063092</v>
      </c>
      <c r="E4" s="19"/>
      <c r="F4" s="14">
        <v>17110146</v>
      </c>
      <c r="G4" s="22"/>
      <c r="H4" s="22"/>
      <c r="I4" s="11"/>
    </row>
    <row r="5" spans="1:9" ht="63">
      <c r="A5" s="5" t="s">
        <v>10</v>
      </c>
      <c r="B5" s="18">
        <f>4256864+232847+358676</f>
        <v>4848387</v>
      </c>
      <c r="C5" s="19"/>
      <c r="D5" s="20">
        <f>496751-6500+344573</f>
        <v>834824</v>
      </c>
      <c r="E5" s="21"/>
      <c r="F5" s="14">
        <v>7045617</v>
      </c>
      <c r="G5" s="22"/>
      <c r="H5" s="22"/>
      <c r="I5" s="6"/>
    </row>
    <row r="6" spans="1:6" ht="13.5" customHeight="1">
      <c r="A6" s="2"/>
      <c r="B6" s="2"/>
      <c r="C6" s="2"/>
      <c r="D6" s="2" t="s">
        <v>9</v>
      </c>
      <c r="E6" s="2"/>
      <c r="F6" s="2"/>
    </row>
    <row r="7" spans="1:6" ht="12.75">
      <c r="A7" s="2"/>
      <c r="B7" s="2"/>
      <c r="C7" s="2"/>
      <c r="D7" s="2"/>
      <c r="E7" s="2"/>
      <c r="F7" s="2"/>
    </row>
    <row r="9" ht="12.75">
      <c r="B9" s="6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5" sqref="F5:H5"/>
    </sheetView>
  </sheetViews>
  <sheetFormatPr defaultColWidth="9.140625" defaultRowHeight="12.75"/>
  <cols>
    <col min="1" max="1" width="26.7109375" style="1" customWidth="1"/>
    <col min="2" max="6" width="14.8515625" style="1" customWidth="1"/>
    <col min="7" max="7" width="13.00390625" style="1" customWidth="1"/>
    <col min="8" max="8" width="3.421875" style="1" customWidth="1"/>
    <col min="9" max="16384" width="9.140625" style="1" customWidth="1"/>
  </cols>
  <sheetData>
    <row r="1" ht="29.25" customHeight="1">
      <c r="A1" s="4" t="s">
        <v>5</v>
      </c>
    </row>
    <row r="2" spans="1:6" ht="21" customHeight="1">
      <c r="A2" s="2"/>
      <c r="B2" s="2"/>
      <c r="C2" s="2"/>
      <c r="D2" s="2"/>
      <c r="E2" s="2"/>
      <c r="F2" s="2"/>
    </row>
    <row r="3" spans="1:8" ht="51" customHeight="1">
      <c r="A3" s="3" t="s">
        <v>16</v>
      </c>
      <c r="B3" s="16" t="s">
        <v>17</v>
      </c>
      <c r="C3" s="17"/>
      <c r="D3" s="16" t="s">
        <v>18</v>
      </c>
      <c r="E3" s="17"/>
      <c r="F3" s="12" t="s">
        <v>3</v>
      </c>
      <c r="G3" s="13"/>
      <c r="H3" s="13"/>
    </row>
    <row r="4" spans="1:9" ht="120.75">
      <c r="A4" s="5" t="s">
        <v>19</v>
      </c>
      <c r="B4" s="18">
        <f>1994357+2171899+1639787+1521775</f>
        <v>7327818</v>
      </c>
      <c r="C4" s="19"/>
      <c r="D4" s="18">
        <v>966064</v>
      </c>
      <c r="E4" s="19"/>
      <c r="F4" s="14">
        <v>13756522</v>
      </c>
      <c r="G4" s="22"/>
      <c r="H4" s="22"/>
      <c r="I4" s="11"/>
    </row>
    <row r="5" spans="1:9" ht="63">
      <c r="A5" s="5" t="s">
        <v>10</v>
      </c>
      <c r="B5" s="18">
        <f>5743083+1207672</f>
        <v>6950755</v>
      </c>
      <c r="C5" s="19"/>
      <c r="D5" s="20">
        <v>912426</v>
      </c>
      <c r="E5" s="21"/>
      <c r="F5" s="14">
        <v>7227818</v>
      </c>
      <c r="G5" s="22"/>
      <c r="H5" s="22"/>
      <c r="I5" s="6"/>
    </row>
    <row r="6" spans="1:6" ht="13.5" customHeight="1">
      <c r="A6" s="2"/>
      <c r="B6" s="2"/>
      <c r="C6" s="2"/>
      <c r="D6" s="2" t="s">
        <v>9</v>
      </c>
      <c r="E6" s="2"/>
      <c r="F6" s="2"/>
    </row>
    <row r="7" spans="1:6" ht="12.75">
      <c r="A7" s="2" t="s">
        <v>21</v>
      </c>
      <c r="B7" s="2"/>
      <c r="C7" s="2"/>
      <c r="D7" s="2"/>
      <c r="E7" s="2"/>
      <c r="F7" s="2"/>
    </row>
    <row r="9" ht="12.75">
      <c r="B9" s="6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9">
    <mergeCell ref="B5:C5"/>
    <mergeCell ref="D5:E5"/>
    <mergeCell ref="F5:H5"/>
    <mergeCell ref="B3:C3"/>
    <mergeCell ref="D3:E3"/>
    <mergeCell ref="F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Azienda Ospadaliero-Universitaria Policlinico di Mo</dc:creator>
  <cp:keywords/>
  <dc:description/>
  <cp:lastModifiedBy>Alessio Barbati Minischetti</cp:lastModifiedBy>
  <cp:lastPrinted>2019-03-18T14:11:35Z</cp:lastPrinted>
  <dcterms:created xsi:type="dcterms:W3CDTF">2014-03-06T08:55:14Z</dcterms:created>
  <dcterms:modified xsi:type="dcterms:W3CDTF">2022-02-24T15:38:53Z</dcterms:modified>
  <cp:category/>
  <cp:version/>
  <cp:contentType/>
  <cp:contentStatus/>
</cp:coreProperties>
</file>